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Irena Fajfrová\Documents\Zakázky\Rozpočty 2023\"/>
    </mc:Choice>
  </mc:AlternateContent>
  <xr:revisionPtr revIDLastSave="0" documentId="13_ncr:1_{B5773DD8-3BB1-4D21-BCAD-1AB2CDDAAF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IO 01 Vodovod" sheetId="2" r:id="rId2"/>
    <sheet name="02 - IO 02 ATS" sheetId="3" r:id="rId3"/>
    <sheet name="03 - IO 03 Venkovní odběr..." sheetId="4" r:id="rId4"/>
    <sheet name="04 - Vedlejší rozpočtové ..." sheetId="5" r:id="rId5"/>
    <sheet name="Seznam figur" sheetId="6" r:id="rId6"/>
  </sheets>
  <definedNames>
    <definedName name="_xlnm._FilterDatabase" localSheetId="1" hidden="1">'01 - IO 01 Vodovod'!$C$123:$K$535</definedName>
    <definedName name="_xlnm._FilterDatabase" localSheetId="2" hidden="1">'02 - IO 02 ATS'!$C$124:$K$220</definedName>
    <definedName name="_xlnm._FilterDatabase" localSheetId="3" hidden="1">'03 - IO 03 Venkovní odběr...'!$C$117:$K$121</definedName>
    <definedName name="_xlnm._FilterDatabase" localSheetId="4" hidden="1">'04 - Vedlejší rozpočtové ...'!$C$119:$K$130</definedName>
    <definedName name="_xlnm.Print_Titles" localSheetId="1">'01 - IO 01 Vodovod'!$123:$123</definedName>
    <definedName name="_xlnm.Print_Titles" localSheetId="2">'02 - IO 02 ATS'!$124:$124</definedName>
    <definedName name="_xlnm.Print_Titles" localSheetId="3">'03 - IO 03 Venkovní odběr...'!$117:$117</definedName>
    <definedName name="_xlnm.Print_Titles" localSheetId="4">'04 - Vedlejší rozpočtové ...'!$119:$119</definedName>
    <definedName name="_xlnm.Print_Titles" localSheetId="0">'Rekapitulace stavby'!$92:$92</definedName>
    <definedName name="_xlnm.Print_Titles" localSheetId="5">'Seznam figur'!$9:$9</definedName>
    <definedName name="_xlnm.Print_Area" localSheetId="1">'01 - IO 01 Vodovod'!$C$4:$J$76,'01 - IO 01 Vodovod'!$C$82:$J$105,'01 - IO 01 Vodovod'!$C$111:$K$535</definedName>
    <definedName name="_xlnm.Print_Area" localSheetId="2">'02 - IO 02 ATS'!$C$4:$J$76,'02 - IO 02 ATS'!$C$82:$J$106,'02 - IO 02 ATS'!$C$112:$K$220</definedName>
    <definedName name="_xlnm.Print_Area" localSheetId="3">'03 - IO 03 Venkovní odběr...'!$C$4:$J$76,'03 - IO 03 Venkovní odběr...'!$C$82:$J$99,'03 - IO 03 Venkovní odběr...'!$C$105:$K$121</definedName>
    <definedName name="_xlnm.Print_Area" localSheetId="4">'04 - Vedlejší rozpočtové ...'!$C$4:$J$76,'04 - Vedlejší rozpočtové ...'!$C$82:$J$101,'04 - Vedlejší rozpočtové ...'!$C$107:$K$130</definedName>
    <definedName name="_xlnm.Print_Area" localSheetId="0">'Rekapitulace stavby'!$D$4:$AO$76,'Rekapitulace stavby'!$C$82:$AQ$99</definedName>
    <definedName name="_xlnm.Print_Area" localSheetId="5">'Seznam figur'!$C$4:$G$300</definedName>
  </definedNames>
  <calcPr calcId="181029"/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30" i="5"/>
  <c r="BH130" i="5"/>
  <c r="BG130" i="5"/>
  <c r="BF130" i="5"/>
  <c r="T130" i="5"/>
  <c r="T129" i="5"/>
  <c r="R130" i="5"/>
  <c r="R129" i="5" s="1"/>
  <c r="P130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J117" i="5"/>
  <c r="J116" i="5"/>
  <c r="F116" i="5"/>
  <c r="F114" i="5"/>
  <c r="E112" i="5"/>
  <c r="J92" i="5"/>
  <c r="J91" i="5"/>
  <c r="F91" i="5"/>
  <c r="F89" i="5"/>
  <c r="E87" i="5"/>
  <c r="J18" i="5"/>
  <c r="E18" i="5"/>
  <c r="F117" i="5"/>
  <c r="J17" i="5"/>
  <c r="J12" i="5"/>
  <c r="J114" i="5"/>
  <c r="E7" i="5"/>
  <c r="E85" i="5" s="1"/>
  <c r="J37" i="4"/>
  <c r="J36" i="4"/>
  <c r="AY97" i="1"/>
  <c r="J35" i="4"/>
  <c r="AX97" i="1" s="1"/>
  <c r="BI121" i="4"/>
  <c r="BH121" i="4"/>
  <c r="F36" i="4" s="1"/>
  <c r="BG121" i="4"/>
  <c r="BF121" i="4"/>
  <c r="T121" i="4"/>
  <c r="T120" i="4"/>
  <c r="T119" i="4" s="1"/>
  <c r="T118" i="4" s="1"/>
  <c r="R121" i="4"/>
  <c r="R120" i="4"/>
  <c r="R119" i="4" s="1"/>
  <c r="R118" i="4" s="1"/>
  <c r="P121" i="4"/>
  <c r="P120" i="4"/>
  <c r="P119" i="4" s="1"/>
  <c r="P118" i="4" s="1"/>
  <c r="AU97" i="1" s="1"/>
  <c r="J115" i="4"/>
  <c r="J114" i="4"/>
  <c r="F114" i="4"/>
  <c r="F112" i="4"/>
  <c r="E110" i="4"/>
  <c r="J92" i="4"/>
  <c r="J91" i="4"/>
  <c r="F91" i="4"/>
  <c r="F89" i="4"/>
  <c r="E87" i="4"/>
  <c r="J18" i="4"/>
  <c r="E18" i="4"/>
  <c r="F92" i="4"/>
  <c r="J17" i="4"/>
  <c r="J12" i="4"/>
  <c r="J89" i="4"/>
  <c r="E7" i="4"/>
  <c r="E108" i="4" s="1"/>
  <c r="J37" i="3"/>
  <c r="J36" i="3"/>
  <c r="AY96" i="1"/>
  <c r="J35" i="3"/>
  <c r="AX96" i="1" s="1"/>
  <c r="BI220" i="3"/>
  <c r="BH220" i="3"/>
  <c r="BG220" i="3"/>
  <c r="BF220" i="3"/>
  <c r="T220" i="3"/>
  <c r="T219" i="3"/>
  <c r="T218" i="3" s="1"/>
  <c r="R220" i="3"/>
  <c r="R219" i="3"/>
  <c r="R218" i="3"/>
  <c r="P220" i="3"/>
  <c r="P219" i="3" s="1"/>
  <c r="P218" i="3" s="1"/>
  <c r="BI217" i="3"/>
  <c r="BH217" i="3"/>
  <c r="BG217" i="3"/>
  <c r="BF217" i="3"/>
  <c r="T217" i="3"/>
  <c r="T216" i="3" s="1"/>
  <c r="T215" i="3" s="1"/>
  <c r="R217" i="3"/>
  <c r="R216" i="3"/>
  <c r="R215" i="3" s="1"/>
  <c r="P217" i="3"/>
  <c r="P216" i="3"/>
  <c r="P215" i="3"/>
  <c r="BI214" i="3"/>
  <c r="BH214" i="3"/>
  <c r="BG214" i="3"/>
  <c r="BF214" i="3"/>
  <c r="T214" i="3"/>
  <c r="T213" i="3" s="1"/>
  <c r="R214" i="3"/>
  <c r="R213" i="3"/>
  <c r="P214" i="3"/>
  <c r="P213" i="3" s="1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3" i="3"/>
  <c r="BH203" i="3"/>
  <c r="BG203" i="3"/>
  <c r="BF203" i="3"/>
  <c r="T203" i="3"/>
  <c r="T202" i="3"/>
  <c r="R203" i="3"/>
  <c r="R202" i="3" s="1"/>
  <c r="P203" i="3"/>
  <c r="P202" i="3"/>
  <c r="BI200" i="3"/>
  <c r="BH200" i="3"/>
  <c r="BG200" i="3"/>
  <c r="BF200" i="3"/>
  <c r="T200" i="3"/>
  <c r="R200" i="3"/>
  <c r="P200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7" i="3"/>
  <c r="BH187" i="3"/>
  <c r="BG187" i="3"/>
  <c r="BF187" i="3"/>
  <c r="T187" i="3"/>
  <c r="R187" i="3"/>
  <c r="P187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J122" i="3"/>
  <c r="J121" i="3"/>
  <c r="F121" i="3"/>
  <c r="F119" i="3"/>
  <c r="E117" i="3"/>
  <c r="J92" i="3"/>
  <c r="J91" i="3"/>
  <c r="F91" i="3"/>
  <c r="F89" i="3"/>
  <c r="E87" i="3"/>
  <c r="J18" i="3"/>
  <c r="E18" i="3"/>
  <c r="F122" i="3"/>
  <c r="J17" i="3"/>
  <c r="J12" i="3"/>
  <c r="J119" i="3" s="1"/>
  <c r="E7" i="3"/>
  <c r="E115" i="3"/>
  <c r="J37" i="2"/>
  <c r="J36" i="2"/>
  <c r="AY95" i="1"/>
  <c r="J35" i="2"/>
  <c r="AX95" i="1" s="1"/>
  <c r="BI535" i="2"/>
  <c r="BH535" i="2"/>
  <c r="BG535" i="2"/>
  <c r="BF535" i="2"/>
  <c r="T535" i="2"/>
  <c r="T534" i="2"/>
  <c r="R535" i="2"/>
  <c r="R534" i="2" s="1"/>
  <c r="P535" i="2"/>
  <c r="P534" i="2"/>
  <c r="BI532" i="2"/>
  <c r="BH532" i="2"/>
  <c r="BG532" i="2"/>
  <c r="BF532" i="2"/>
  <c r="T532" i="2"/>
  <c r="R532" i="2"/>
  <c r="P532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6" i="2"/>
  <c r="BH526" i="2"/>
  <c r="BG526" i="2"/>
  <c r="BF526" i="2"/>
  <c r="T526" i="2"/>
  <c r="R526" i="2"/>
  <c r="P526" i="2"/>
  <c r="BI524" i="2"/>
  <c r="BH524" i="2"/>
  <c r="BG524" i="2"/>
  <c r="BF524" i="2"/>
  <c r="T524" i="2"/>
  <c r="R524" i="2"/>
  <c r="P524" i="2"/>
  <c r="BI522" i="2"/>
  <c r="BH522" i="2"/>
  <c r="BG522" i="2"/>
  <c r="BF522" i="2"/>
  <c r="T522" i="2"/>
  <c r="R522" i="2"/>
  <c r="P522" i="2"/>
  <c r="BI520" i="2"/>
  <c r="BH520" i="2"/>
  <c r="BG520" i="2"/>
  <c r="BF520" i="2"/>
  <c r="T520" i="2"/>
  <c r="R520" i="2"/>
  <c r="P520" i="2"/>
  <c r="BI517" i="2"/>
  <c r="BH517" i="2"/>
  <c r="BG517" i="2"/>
  <c r="BF517" i="2"/>
  <c r="T517" i="2"/>
  <c r="R517" i="2"/>
  <c r="P517" i="2"/>
  <c r="BI516" i="2"/>
  <c r="BH516" i="2"/>
  <c r="BG516" i="2"/>
  <c r="BF516" i="2"/>
  <c r="T516" i="2"/>
  <c r="R516" i="2"/>
  <c r="P516" i="2"/>
  <c r="BI515" i="2"/>
  <c r="BH515" i="2"/>
  <c r="BG515" i="2"/>
  <c r="BF515" i="2"/>
  <c r="T515" i="2"/>
  <c r="R515" i="2"/>
  <c r="P515" i="2"/>
  <c r="P513" i="2" s="1"/>
  <c r="BI514" i="2"/>
  <c r="BH514" i="2"/>
  <c r="BG514" i="2"/>
  <c r="BF514" i="2"/>
  <c r="T514" i="2"/>
  <c r="R514" i="2"/>
  <c r="P514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09" i="2"/>
  <c r="BH509" i="2"/>
  <c r="BG509" i="2"/>
  <c r="BF509" i="2"/>
  <c r="T509" i="2"/>
  <c r="R509" i="2"/>
  <c r="P509" i="2"/>
  <c r="BI507" i="2"/>
  <c r="BH507" i="2"/>
  <c r="BG507" i="2"/>
  <c r="BF507" i="2"/>
  <c r="T507" i="2"/>
  <c r="R507" i="2"/>
  <c r="P507" i="2"/>
  <c r="BI506" i="2"/>
  <c r="BH506" i="2"/>
  <c r="BG506" i="2"/>
  <c r="BF506" i="2"/>
  <c r="T506" i="2"/>
  <c r="R506" i="2"/>
  <c r="P506" i="2"/>
  <c r="BI505" i="2"/>
  <c r="BH505" i="2"/>
  <c r="BG505" i="2"/>
  <c r="BF505" i="2"/>
  <c r="T505" i="2"/>
  <c r="R505" i="2"/>
  <c r="P505" i="2"/>
  <c r="BI504" i="2"/>
  <c r="BH504" i="2"/>
  <c r="BG504" i="2"/>
  <c r="BF504" i="2"/>
  <c r="T504" i="2"/>
  <c r="R504" i="2"/>
  <c r="P504" i="2"/>
  <c r="BI503" i="2"/>
  <c r="BH503" i="2"/>
  <c r="BG503" i="2"/>
  <c r="BF503" i="2"/>
  <c r="T503" i="2"/>
  <c r="R503" i="2"/>
  <c r="P503" i="2"/>
  <c r="BI502" i="2"/>
  <c r="BH502" i="2"/>
  <c r="BG502" i="2"/>
  <c r="BF502" i="2"/>
  <c r="T502" i="2"/>
  <c r="R502" i="2"/>
  <c r="P502" i="2"/>
  <c r="BI501" i="2"/>
  <c r="BH501" i="2"/>
  <c r="BG501" i="2"/>
  <c r="BF501" i="2"/>
  <c r="T501" i="2"/>
  <c r="R501" i="2"/>
  <c r="P501" i="2"/>
  <c r="BI500" i="2"/>
  <c r="BH500" i="2"/>
  <c r="BG500" i="2"/>
  <c r="BF500" i="2"/>
  <c r="T500" i="2"/>
  <c r="R500" i="2"/>
  <c r="P500" i="2"/>
  <c r="BI499" i="2"/>
  <c r="BH499" i="2"/>
  <c r="BG499" i="2"/>
  <c r="BF499" i="2"/>
  <c r="T499" i="2"/>
  <c r="R499" i="2"/>
  <c r="P499" i="2"/>
  <c r="BI498" i="2"/>
  <c r="BH498" i="2"/>
  <c r="BG498" i="2"/>
  <c r="BF498" i="2"/>
  <c r="T498" i="2"/>
  <c r="R498" i="2"/>
  <c r="P498" i="2"/>
  <c r="BI497" i="2"/>
  <c r="BH497" i="2"/>
  <c r="BG497" i="2"/>
  <c r="BF497" i="2"/>
  <c r="T497" i="2"/>
  <c r="R497" i="2"/>
  <c r="P497" i="2"/>
  <c r="BI496" i="2"/>
  <c r="BH496" i="2"/>
  <c r="BG496" i="2"/>
  <c r="BF496" i="2"/>
  <c r="T496" i="2"/>
  <c r="R496" i="2"/>
  <c r="P496" i="2"/>
  <c r="BI495" i="2"/>
  <c r="BH495" i="2"/>
  <c r="BG495" i="2"/>
  <c r="BF495" i="2"/>
  <c r="T495" i="2"/>
  <c r="R495" i="2"/>
  <c r="P495" i="2"/>
  <c r="BI494" i="2"/>
  <c r="BH494" i="2"/>
  <c r="BG494" i="2"/>
  <c r="BF494" i="2"/>
  <c r="T494" i="2"/>
  <c r="R494" i="2"/>
  <c r="P494" i="2"/>
  <c r="BI493" i="2"/>
  <c r="BH493" i="2"/>
  <c r="BG493" i="2"/>
  <c r="BF493" i="2"/>
  <c r="T493" i="2"/>
  <c r="R493" i="2"/>
  <c r="P493" i="2"/>
  <c r="BI492" i="2"/>
  <c r="BH492" i="2"/>
  <c r="BG492" i="2"/>
  <c r="BF492" i="2"/>
  <c r="T492" i="2"/>
  <c r="R492" i="2"/>
  <c r="P492" i="2"/>
  <c r="BI491" i="2"/>
  <c r="BH491" i="2"/>
  <c r="BG491" i="2"/>
  <c r="BF491" i="2"/>
  <c r="T491" i="2"/>
  <c r="R491" i="2"/>
  <c r="P491" i="2"/>
  <c r="BI489" i="2"/>
  <c r="BH489" i="2"/>
  <c r="BG489" i="2"/>
  <c r="BF489" i="2"/>
  <c r="T489" i="2"/>
  <c r="R489" i="2"/>
  <c r="P489" i="2"/>
  <c r="BI488" i="2"/>
  <c r="BH488" i="2"/>
  <c r="BG488" i="2"/>
  <c r="BF488" i="2"/>
  <c r="T488" i="2"/>
  <c r="R488" i="2"/>
  <c r="P488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7" i="2"/>
  <c r="BH477" i="2"/>
  <c r="BG477" i="2"/>
  <c r="BF477" i="2"/>
  <c r="T477" i="2"/>
  <c r="R477" i="2"/>
  <c r="P477" i="2"/>
  <c r="BI476" i="2"/>
  <c r="BH476" i="2"/>
  <c r="BG476" i="2"/>
  <c r="BF476" i="2"/>
  <c r="T476" i="2"/>
  <c r="R476" i="2"/>
  <c r="P476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71" i="2"/>
  <c r="BH471" i="2"/>
  <c r="BG471" i="2"/>
  <c r="BF471" i="2"/>
  <c r="T471" i="2"/>
  <c r="R471" i="2"/>
  <c r="P471" i="2"/>
  <c r="BI470" i="2"/>
  <c r="BH470" i="2"/>
  <c r="BG470" i="2"/>
  <c r="BF470" i="2"/>
  <c r="T470" i="2"/>
  <c r="R470" i="2"/>
  <c r="P470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6" i="2"/>
  <c r="BH466" i="2"/>
  <c r="BG466" i="2"/>
  <c r="BF466" i="2"/>
  <c r="T466" i="2"/>
  <c r="R466" i="2"/>
  <c r="P466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R460" i="2"/>
  <c r="P460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0" i="2"/>
  <c r="BH450" i="2"/>
  <c r="BG450" i="2"/>
  <c r="BF450" i="2"/>
  <c r="T450" i="2"/>
  <c r="R450" i="2"/>
  <c r="P450" i="2"/>
  <c r="BI448" i="2"/>
  <c r="BH448" i="2"/>
  <c r="BG448" i="2"/>
  <c r="BF448" i="2"/>
  <c r="T448" i="2"/>
  <c r="R448" i="2"/>
  <c r="P448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6" i="2"/>
  <c r="BH436" i="2"/>
  <c r="BG436" i="2"/>
  <c r="BF436" i="2"/>
  <c r="T436" i="2"/>
  <c r="R436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2" i="2"/>
  <c r="BH432" i="2"/>
  <c r="BG432" i="2"/>
  <c r="BF432" i="2"/>
  <c r="T432" i="2"/>
  <c r="R432" i="2"/>
  <c r="P432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398" i="2"/>
  <c r="BH398" i="2"/>
  <c r="BG398" i="2"/>
  <c r="BF398" i="2"/>
  <c r="T398" i="2"/>
  <c r="R398" i="2"/>
  <c r="P398" i="2"/>
  <c r="BI396" i="2"/>
  <c r="BH396" i="2"/>
  <c r="BG396" i="2"/>
  <c r="BF396" i="2"/>
  <c r="T396" i="2"/>
  <c r="R396" i="2"/>
  <c r="P396" i="2"/>
  <c r="BI394" i="2"/>
  <c r="BH394" i="2"/>
  <c r="BG394" i="2"/>
  <c r="BF394" i="2"/>
  <c r="T394" i="2"/>
  <c r="R394" i="2"/>
  <c r="P394" i="2"/>
  <c r="BI392" i="2"/>
  <c r="BH392" i="2"/>
  <c r="BG392" i="2"/>
  <c r="BF392" i="2"/>
  <c r="T392" i="2"/>
  <c r="R392" i="2"/>
  <c r="P392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R383" i="2"/>
  <c r="P383" i="2"/>
  <c r="BI381" i="2"/>
  <c r="BH381" i="2"/>
  <c r="BG381" i="2"/>
  <c r="BF381" i="2"/>
  <c r="T381" i="2"/>
  <c r="R381" i="2"/>
  <c r="P381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4" i="2"/>
  <c r="BH374" i="2"/>
  <c r="BG374" i="2"/>
  <c r="BF374" i="2"/>
  <c r="T374" i="2"/>
  <c r="R374" i="2"/>
  <c r="P374" i="2"/>
  <c r="BI368" i="2"/>
  <c r="BH368" i="2"/>
  <c r="BG368" i="2"/>
  <c r="BF368" i="2"/>
  <c r="T368" i="2"/>
  <c r="R368" i="2"/>
  <c r="P368" i="2"/>
  <c r="BI365" i="2"/>
  <c r="BH365" i="2"/>
  <c r="BG365" i="2"/>
  <c r="BF365" i="2"/>
  <c r="T365" i="2"/>
  <c r="R365" i="2"/>
  <c r="P365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49" i="2"/>
  <c r="BH349" i="2"/>
  <c r="BG349" i="2"/>
  <c r="BF349" i="2"/>
  <c r="T349" i="2"/>
  <c r="R349" i="2"/>
  <c r="P349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02" i="2"/>
  <c r="BH302" i="2"/>
  <c r="BG302" i="2"/>
  <c r="BF302" i="2"/>
  <c r="T302" i="2"/>
  <c r="R302" i="2"/>
  <c r="P302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0" i="2"/>
  <c r="BH280" i="2"/>
  <c r="BG280" i="2"/>
  <c r="BF280" i="2"/>
  <c r="T280" i="2"/>
  <c r="R280" i="2"/>
  <c r="P280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01" i="2"/>
  <c r="BH201" i="2"/>
  <c r="BG201" i="2"/>
  <c r="BF201" i="2"/>
  <c r="T201" i="2"/>
  <c r="R201" i="2"/>
  <c r="P201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J121" i="2"/>
  <c r="J120" i="2"/>
  <c r="F120" i="2"/>
  <c r="F118" i="2"/>
  <c r="E116" i="2"/>
  <c r="J92" i="2"/>
  <c r="J91" i="2"/>
  <c r="F91" i="2"/>
  <c r="F89" i="2"/>
  <c r="E87" i="2"/>
  <c r="J18" i="2"/>
  <c r="E18" i="2"/>
  <c r="F121" i="2"/>
  <c r="J17" i="2"/>
  <c r="J12" i="2"/>
  <c r="J89" i="2" s="1"/>
  <c r="E7" i="2"/>
  <c r="E114" i="2"/>
  <c r="L90" i="1"/>
  <c r="AM90" i="1"/>
  <c r="AM89" i="1"/>
  <c r="L89" i="1"/>
  <c r="AM87" i="1"/>
  <c r="L87" i="1"/>
  <c r="L85" i="1"/>
  <c r="L84" i="1"/>
  <c r="J531" i="2"/>
  <c r="J524" i="2"/>
  <c r="BK509" i="2"/>
  <c r="BK505" i="2"/>
  <c r="J501" i="2"/>
  <c r="J497" i="2"/>
  <c r="J495" i="2"/>
  <c r="J491" i="2"/>
  <c r="BK487" i="2"/>
  <c r="BK484" i="2"/>
  <c r="BK480" i="2"/>
  <c r="BK477" i="2"/>
  <c r="BK472" i="2"/>
  <c r="BK468" i="2"/>
  <c r="BK459" i="2"/>
  <c r="J452" i="2"/>
  <c r="BK448" i="2"/>
  <c r="BK445" i="2"/>
  <c r="J440" i="2"/>
  <c r="J437" i="2"/>
  <c r="J431" i="2"/>
  <c r="J398" i="2"/>
  <c r="J394" i="2"/>
  <c r="J390" i="2"/>
  <c r="J368" i="2"/>
  <c r="J361" i="2"/>
  <c r="BK355" i="2"/>
  <c r="J336" i="2"/>
  <c r="J292" i="2"/>
  <c r="J270" i="2"/>
  <c r="BK245" i="2"/>
  <c r="J241" i="2"/>
  <c r="J224" i="2"/>
  <c r="J190" i="2"/>
  <c r="J169" i="2"/>
  <c r="BK167" i="2"/>
  <c r="J162" i="2"/>
  <c r="J526" i="2"/>
  <c r="BK524" i="2"/>
  <c r="BK517" i="2"/>
  <c r="BK515" i="2"/>
  <c r="BK504" i="2"/>
  <c r="J498" i="2"/>
  <c r="J489" i="2"/>
  <c r="J482" i="2"/>
  <c r="BK479" i="2"/>
  <c r="J476" i="2"/>
  <c r="BK473" i="2"/>
  <c r="BK470" i="2"/>
  <c r="BK466" i="2"/>
  <c r="BK462" i="2"/>
  <c r="BK460" i="2"/>
  <c r="J450" i="2"/>
  <c r="J442" i="2"/>
  <c r="BK436" i="2"/>
  <c r="J434" i="2"/>
  <c r="BK429" i="2"/>
  <c r="J396" i="2"/>
  <c r="J392" i="2"/>
  <c r="J379" i="2"/>
  <c r="BK363" i="2"/>
  <c r="J349" i="2"/>
  <c r="J338" i="2"/>
  <c r="J302" i="2"/>
  <c r="BK280" i="2"/>
  <c r="BK274" i="2"/>
  <c r="J249" i="2"/>
  <c r="J245" i="2"/>
  <c r="BK224" i="2"/>
  <c r="BK161" i="2"/>
  <c r="BK127" i="2"/>
  <c r="J532" i="2"/>
  <c r="J520" i="2"/>
  <c r="J514" i="2"/>
  <c r="J507" i="2"/>
  <c r="BK501" i="2"/>
  <c r="BK500" i="2"/>
  <c r="J494" i="2"/>
  <c r="J492" i="2"/>
  <c r="J485" i="2"/>
  <c r="J474" i="2"/>
  <c r="BK464" i="2"/>
  <c r="J462" i="2"/>
  <c r="J460" i="2"/>
  <c r="J458" i="2"/>
  <c r="BK454" i="2"/>
  <c r="BK442" i="2"/>
  <c r="BK440" i="2"/>
  <c r="J435" i="2"/>
  <c r="J432" i="2"/>
  <c r="BK383" i="2"/>
  <c r="BK365" i="2"/>
  <c r="J355" i="2"/>
  <c r="BK349" i="2"/>
  <c r="BK300" i="2"/>
  <c r="J290" i="2"/>
  <c r="J280" i="2"/>
  <c r="J274" i="2"/>
  <c r="BK250" i="2"/>
  <c r="J243" i="2"/>
  <c r="BK222" i="2"/>
  <c r="J191" i="2"/>
  <c r="BK169" i="2"/>
  <c r="BK162" i="2"/>
  <c r="J127" i="2"/>
  <c r="J535" i="2"/>
  <c r="BK531" i="2"/>
  <c r="J528" i="2"/>
  <c r="BK516" i="2"/>
  <c r="BK514" i="2"/>
  <c r="J509" i="2"/>
  <c r="J505" i="2"/>
  <c r="BK499" i="2"/>
  <c r="J496" i="2"/>
  <c r="J493" i="2"/>
  <c r="BK491" i="2"/>
  <c r="J488" i="2"/>
  <c r="J479" i="2"/>
  <c r="J472" i="2"/>
  <c r="J468" i="2"/>
  <c r="BK467" i="2"/>
  <c r="BK458" i="2"/>
  <c r="J448" i="2"/>
  <c r="J441" i="2"/>
  <c r="J381" i="2"/>
  <c r="BK377" i="2"/>
  <c r="BK368" i="2"/>
  <c r="J365" i="2"/>
  <c r="J300" i="2"/>
  <c r="BK295" i="2"/>
  <c r="J250" i="2"/>
  <c r="BK201" i="2"/>
  <c r="J167" i="2"/>
  <c r="BK129" i="2"/>
  <c r="AS94" i="1"/>
  <c r="J208" i="3"/>
  <c r="J200" i="3"/>
  <c r="J194" i="3"/>
  <c r="BK181" i="3"/>
  <c r="J149" i="3"/>
  <c r="BK146" i="3"/>
  <c r="J135" i="3"/>
  <c r="J130" i="3"/>
  <c r="BK211" i="3"/>
  <c r="BK209" i="3"/>
  <c r="BK198" i="3"/>
  <c r="J192" i="3"/>
  <c r="BK179" i="3"/>
  <c r="BK174" i="3"/>
  <c r="J171" i="3"/>
  <c r="J161" i="3"/>
  <c r="J151" i="3"/>
  <c r="J148" i="3"/>
  <c r="BK135" i="3"/>
  <c r="BK220" i="3"/>
  <c r="BK208" i="3"/>
  <c r="BK194" i="3"/>
  <c r="BK187" i="3"/>
  <c r="J174" i="3"/>
  <c r="J155" i="3"/>
  <c r="BK151" i="3"/>
  <c r="J131" i="3"/>
  <c r="J128" i="3"/>
  <c r="J214" i="3"/>
  <c r="J198" i="3"/>
  <c r="BK171" i="3"/>
  <c r="BK167" i="3"/>
  <c r="BK158" i="3"/>
  <c r="J146" i="3"/>
  <c r="J140" i="3"/>
  <c r="BK130" i="3"/>
  <c r="J129" i="3"/>
  <c r="J34" i="4"/>
  <c r="AW97" i="1"/>
  <c r="BK130" i="5"/>
  <c r="BK128" i="5"/>
  <c r="J125" i="5"/>
  <c r="BK127" i="5"/>
  <c r="BK124" i="5"/>
  <c r="J130" i="5"/>
  <c r="J128" i="5"/>
  <c r="BK529" i="2"/>
  <c r="J512" i="2"/>
  <c r="BK506" i="2"/>
  <c r="J504" i="2"/>
  <c r="J502" i="2"/>
  <c r="J500" i="2"/>
  <c r="BK496" i="2"/>
  <c r="BK492" i="2"/>
  <c r="BK488" i="2"/>
  <c r="BK482" i="2"/>
  <c r="J478" i="2"/>
  <c r="J473" i="2"/>
  <c r="BK471" i="2"/>
  <c r="J467" i="2"/>
  <c r="BK463" i="2"/>
  <c r="J454" i="2"/>
  <c r="BK450" i="2"/>
  <c r="J446" i="2"/>
  <c r="J443" i="2"/>
  <c r="BK438" i="2"/>
  <c r="J429" i="2"/>
  <c r="BK396" i="2"/>
  <c r="BK392" i="2"/>
  <c r="J387" i="2"/>
  <c r="J377" i="2"/>
  <c r="J359" i="2"/>
  <c r="BK357" i="2"/>
  <c r="BK338" i="2"/>
  <c r="BK290" i="2"/>
  <c r="BK271" i="2"/>
  <c r="J246" i="2"/>
  <c r="BK243" i="2"/>
  <c r="BK239" i="2"/>
  <c r="BK191" i="2"/>
  <c r="BK170" i="2"/>
  <c r="J165" i="2"/>
  <c r="BK164" i="2"/>
  <c r="BK528" i="2"/>
  <c r="J522" i="2"/>
  <c r="J516" i="2"/>
  <c r="BK512" i="2"/>
  <c r="J503" i="2"/>
  <c r="BK497" i="2"/>
  <c r="BK486" i="2"/>
  <c r="BK485" i="2"/>
  <c r="J480" i="2"/>
  <c r="BK478" i="2"/>
  <c r="BK474" i="2"/>
  <c r="J471" i="2"/>
  <c r="J469" i="2"/>
  <c r="J464" i="2"/>
  <c r="BK452" i="2"/>
  <c r="J445" i="2"/>
  <c r="BK437" i="2"/>
  <c r="BK435" i="2"/>
  <c r="BK432" i="2"/>
  <c r="BK398" i="2"/>
  <c r="BK394" i="2"/>
  <c r="J383" i="2"/>
  <c r="BK374" i="2"/>
  <c r="BK361" i="2"/>
  <c r="J357" i="2"/>
  <c r="BK336" i="2"/>
  <c r="J298" i="2"/>
  <c r="BK292" i="2"/>
  <c r="J277" i="2"/>
  <c r="J271" i="2"/>
  <c r="J247" i="2"/>
  <c r="J239" i="2"/>
  <c r="J222" i="2"/>
  <c r="J129" i="2"/>
  <c r="BK526" i="2"/>
  <c r="J517" i="2"/>
  <c r="J511" i="2"/>
  <c r="J506" i="2"/>
  <c r="BK503" i="2"/>
  <c r="J499" i="2"/>
  <c r="BK495" i="2"/>
  <c r="BK493" i="2"/>
  <c r="J484" i="2"/>
  <c r="BK476" i="2"/>
  <c r="J470" i="2"/>
  <c r="J463" i="2"/>
  <c r="J459" i="2"/>
  <c r="J456" i="2"/>
  <c r="BK443" i="2"/>
  <c r="BK441" i="2"/>
  <c r="J438" i="2"/>
  <c r="BK434" i="2"/>
  <c r="BK431" i="2"/>
  <c r="BK387" i="2"/>
  <c r="BK381" i="2"/>
  <c r="BK359" i="2"/>
  <c r="BK302" i="2"/>
  <c r="J295" i="2"/>
  <c r="BK288" i="2"/>
  <c r="BK277" i="2"/>
  <c r="BK270" i="2"/>
  <c r="BK246" i="2"/>
  <c r="BK241" i="2"/>
  <c r="J201" i="2"/>
  <c r="BK190" i="2"/>
  <c r="J164" i="2"/>
  <c r="J161" i="2"/>
  <c r="BK535" i="2"/>
  <c r="BK532" i="2"/>
  <c r="J529" i="2"/>
  <c r="BK522" i="2"/>
  <c r="BK520" i="2"/>
  <c r="J515" i="2"/>
  <c r="BK511" i="2"/>
  <c r="BK507" i="2"/>
  <c r="BK502" i="2"/>
  <c r="BK498" i="2"/>
  <c r="BK494" i="2"/>
  <c r="BK489" i="2"/>
  <c r="J487" i="2"/>
  <c r="J486" i="2"/>
  <c r="J477" i="2"/>
  <c r="BK469" i="2"/>
  <c r="J466" i="2"/>
  <c r="BK456" i="2"/>
  <c r="BK446" i="2"/>
  <c r="J436" i="2"/>
  <c r="BK390" i="2"/>
  <c r="BK379" i="2"/>
  <c r="J374" i="2"/>
  <c r="J363" i="2"/>
  <c r="BK298" i="2"/>
  <c r="J288" i="2"/>
  <c r="BK249" i="2"/>
  <c r="BK247" i="2"/>
  <c r="J170" i="2"/>
  <c r="BK165" i="2"/>
  <c r="J217" i="3"/>
  <c r="BK212" i="3"/>
  <c r="J211" i="3"/>
  <c r="J210" i="3"/>
  <c r="J209" i="3"/>
  <c r="BK203" i="3"/>
  <c r="BK196" i="3"/>
  <c r="J190" i="3"/>
  <c r="J179" i="3"/>
  <c r="BK138" i="3"/>
  <c r="BK131" i="3"/>
  <c r="BK214" i="3"/>
  <c r="BK210" i="3"/>
  <c r="BK200" i="3"/>
  <c r="J196" i="3"/>
  <c r="BK190" i="3"/>
  <c r="J187" i="3"/>
  <c r="BK177" i="3"/>
  <c r="BK169" i="3"/>
  <c r="BK155" i="3"/>
  <c r="BK149" i="3"/>
  <c r="BK144" i="3"/>
  <c r="BK129" i="3"/>
  <c r="BK217" i="3"/>
  <c r="J203" i="3"/>
  <c r="BK192" i="3"/>
  <c r="J177" i="3"/>
  <c r="J167" i="3"/>
  <c r="J158" i="3"/>
  <c r="BK152" i="3"/>
  <c r="BK140" i="3"/>
  <c r="J220" i="3"/>
  <c r="J212" i="3"/>
  <c r="J181" i="3"/>
  <c r="J169" i="3"/>
  <c r="BK161" i="3"/>
  <c r="J152" i="3"/>
  <c r="BK148" i="3"/>
  <c r="J144" i="3"/>
  <c r="J138" i="3"/>
  <c r="BK128" i="3"/>
  <c r="BK121" i="4"/>
  <c r="J121" i="4"/>
  <c r="F37" i="4"/>
  <c r="BD97" i="1" s="1"/>
  <c r="F35" i="4"/>
  <c r="BB97" i="1"/>
  <c r="J127" i="5"/>
  <c r="J124" i="5"/>
  <c r="BK125" i="5"/>
  <c r="BK123" i="5"/>
  <c r="J123" i="5"/>
  <c r="P127" i="3" l="1"/>
  <c r="BK207" i="3"/>
  <c r="J207" i="3"/>
  <c r="J100" i="3"/>
  <c r="BK127" i="3"/>
  <c r="J127" i="3" s="1"/>
  <c r="J98" i="3" s="1"/>
  <c r="P207" i="3"/>
  <c r="P126" i="3" s="1"/>
  <c r="P125" i="3" s="1"/>
  <c r="AU96" i="1" s="1"/>
  <c r="P126" i="5"/>
  <c r="P121" i="5" s="1"/>
  <c r="P120" i="5" s="1"/>
  <c r="AU98" i="1" s="1"/>
  <c r="BK126" i="2"/>
  <c r="T126" i="2"/>
  <c r="P367" i="2"/>
  <c r="T367" i="2"/>
  <c r="P386" i="2"/>
  <c r="T386" i="2"/>
  <c r="P428" i="2"/>
  <c r="T513" i="2"/>
  <c r="P519" i="2"/>
  <c r="T519" i="2"/>
  <c r="T127" i="3"/>
  <c r="R207" i="3"/>
  <c r="R126" i="3" s="1"/>
  <c r="R125" i="3" s="1"/>
  <c r="P122" i="5"/>
  <c r="T122" i="5"/>
  <c r="R126" i="5"/>
  <c r="P126" i="2"/>
  <c r="P125" i="2"/>
  <c r="P124" i="2" s="1"/>
  <c r="AU95" i="1" s="1"/>
  <c r="R126" i="2"/>
  <c r="BK367" i="2"/>
  <c r="J367" i="2" s="1"/>
  <c r="J99" i="2" s="1"/>
  <c r="R367" i="2"/>
  <c r="BK386" i="2"/>
  <c r="J386" i="2" s="1"/>
  <c r="J100" i="2" s="1"/>
  <c r="R386" i="2"/>
  <c r="BK428" i="2"/>
  <c r="J428" i="2" s="1"/>
  <c r="J101" i="2" s="1"/>
  <c r="R428" i="2"/>
  <c r="T428" i="2"/>
  <c r="BK513" i="2"/>
  <c r="J513" i="2"/>
  <c r="J102" i="2"/>
  <c r="R513" i="2"/>
  <c r="BK519" i="2"/>
  <c r="J519" i="2"/>
  <c r="J103" i="2"/>
  <c r="R519" i="2"/>
  <c r="R127" i="3"/>
  <c r="T207" i="3"/>
  <c r="BK122" i="5"/>
  <c r="R122" i="5"/>
  <c r="R121" i="5"/>
  <c r="R120" i="5"/>
  <c r="BK126" i="5"/>
  <c r="J126" i="5"/>
  <c r="J99" i="5"/>
  <c r="T126" i="5"/>
  <c r="BK202" i="3"/>
  <c r="J202" i="3"/>
  <c r="J99" i="3"/>
  <c r="BK213" i="3"/>
  <c r="J213" i="3" s="1"/>
  <c r="J101" i="3" s="1"/>
  <c r="BK216" i="3"/>
  <c r="J216" i="3"/>
  <c r="J103" i="3" s="1"/>
  <c r="BK120" i="4"/>
  <c r="J120" i="4"/>
  <c r="J98" i="4"/>
  <c r="BK219" i="3"/>
  <c r="J219" i="3"/>
  <c r="J105" i="3"/>
  <c r="BK129" i="5"/>
  <c r="J129" i="5" s="1"/>
  <c r="J100" i="5" s="1"/>
  <c r="BK534" i="2"/>
  <c r="J534" i="2"/>
  <c r="J104" i="2" s="1"/>
  <c r="F92" i="5"/>
  <c r="BE123" i="5"/>
  <c r="BE125" i="5"/>
  <c r="E110" i="5"/>
  <c r="BE124" i="5"/>
  <c r="BE127" i="5"/>
  <c r="BE130" i="5"/>
  <c r="J89" i="5"/>
  <c r="BE128" i="5"/>
  <c r="J112" i="4"/>
  <c r="F115" i="4"/>
  <c r="BE121" i="4"/>
  <c r="J33" i="4" s="1"/>
  <c r="AV97" i="1" s="1"/>
  <c r="AT97" i="1" s="1"/>
  <c r="E85" i="4"/>
  <c r="BC97" i="1"/>
  <c r="F92" i="3"/>
  <c r="BE131" i="3"/>
  <c r="BE140" i="3"/>
  <c r="BE149" i="3"/>
  <c r="BE174" i="3"/>
  <c r="BE177" i="3"/>
  <c r="BE187" i="3"/>
  <c r="BE190" i="3"/>
  <c r="BE192" i="3"/>
  <c r="BE194" i="3"/>
  <c r="BE200" i="3"/>
  <c r="BE203" i="3"/>
  <c r="J126" i="2"/>
  <c r="J98" i="2"/>
  <c r="E85" i="3"/>
  <c r="J89" i="3"/>
  <c r="BE129" i="3"/>
  <c r="BE135" i="3"/>
  <c r="BE144" i="3"/>
  <c r="BE146" i="3"/>
  <c r="BE148" i="3"/>
  <c r="BE158" i="3"/>
  <c r="BE167" i="3"/>
  <c r="BE169" i="3"/>
  <c r="BE179" i="3"/>
  <c r="BE196" i="3"/>
  <c r="BE198" i="3"/>
  <c r="BE209" i="3"/>
  <c r="BE210" i="3"/>
  <c r="BE211" i="3"/>
  <c r="BE212" i="3"/>
  <c r="BE214" i="3"/>
  <c r="BE220" i="3"/>
  <c r="BE130" i="3"/>
  <c r="BE138" i="3"/>
  <c r="BE151" i="3"/>
  <c r="BE217" i="3"/>
  <c r="BE128" i="3"/>
  <c r="BE152" i="3"/>
  <c r="BE155" i="3"/>
  <c r="BE161" i="3"/>
  <c r="BE171" i="3"/>
  <c r="BE181" i="3"/>
  <c r="BE208" i="3"/>
  <c r="J118" i="2"/>
  <c r="BE161" i="2"/>
  <c r="BE190" i="2"/>
  <c r="BE191" i="2"/>
  <c r="BE222" i="2"/>
  <c r="BE239" i="2"/>
  <c r="BE243" i="2"/>
  <c r="BE245" i="2"/>
  <c r="BE270" i="2"/>
  <c r="BE271" i="2"/>
  <c r="BE277" i="2"/>
  <c r="BE290" i="2"/>
  <c r="BE381" i="2"/>
  <c r="BE383" i="2"/>
  <c r="BE392" i="2"/>
  <c r="BE429" i="2"/>
  <c r="BE431" i="2"/>
  <c r="BE434" i="2"/>
  <c r="BE437" i="2"/>
  <c r="BE442" i="2"/>
  <c r="BE443" i="2"/>
  <c r="BE448" i="2"/>
  <c r="BE452" i="2"/>
  <c r="BE459" i="2"/>
  <c r="BE462" i="2"/>
  <c r="BE463" i="2"/>
  <c r="BE474" i="2"/>
  <c r="BE480" i="2"/>
  <c r="BE482" i="2"/>
  <c r="BE484" i="2"/>
  <c r="BE500" i="2"/>
  <c r="BE503" i="2"/>
  <c r="BE524" i="2"/>
  <c r="BE535" i="2"/>
  <c r="BE165" i="2"/>
  <c r="BE201" i="2"/>
  <c r="BE224" i="2"/>
  <c r="BE247" i="2"/>
  <c r="BE336" i="2"/>
  <c r="BE338" i="2"/>
  <c r="BE357" i="2"/>
  <c r="BE361" i="2"/>
  <c r="BE368" i="2"/>
  <c r="BE374" i="2"/>
  <c r="BE377" i="2"/>
  <c r="BE390" i="2"/>
  <c r="BE394" i="2"/>
  <c r="BE396" i="2"/>
  <c r="BE398" i="2"/>
  <c r="BE436" i="2"/>
  <c r="BE445" i="2"/>
  <c r="BE446" i="2"/>
  <c r="BE466" i="2"/>
  <c r="BE468" i="2"/>
  <c r="BE470" i="2"/>
  <c r="BE472" i="2"/>
  <c r="BE477" i="2"/>
  <c r="BE478" i="2"/>
  <c r="BE479" i="2"/>
  <c r="BE486" i="2"/>
  <c r="BE488" i="2"/>
  <c r="BE489" i="2"/>
  <c r="BE496" i="2"/>
  <c r="BE497" i="2"/>
  <c r="BE504" i="2"/>
  <c r="BE522" i="2"/>
  <c r="BE528" i="2"/>
  <c r="BE529" i="2"/>
  <c r="F92" i="2"/>
  <c r="BE162" i="2"/>
  <c r="BE164" i="2"/>
  <c r="BE167" i="2"/>
  <c r="BE169" i="2"/>
  <c r="BE170" i="2"/>
  <c r="BE241" i="2"/>
  <c r="BE249" i="2"/>
  <c r="BE250" i="2"/>
  <c r="BE288" i="2"/>
  <c r="BE355" i="2"/>
  <c r="BE359" i="2"/>
  <c r="BE365" i="2"/>
  <c r="BE387" i="2"/>
  <c r="BE438" i="2"/>
  <c r="BE440" i="2"/>
  <c r="BE454" i="2"/>
  <c r="BE456" i="2"/>
  <c r="BE458" i="2"/>
  <c r="BE467" i="2"/>
  <c r="BE471" i="2"/>
  <c r="BE476" i="2"/>
  <c r="BE487" i="2"/>
  <c r="BE491" i="2"/>
  <c r="BE492" i="2"/>
  <c r="BE494" i="2"/>
  <c r="BE495" i="2"/>
  <c r="BE499" i="2"/>
  <c r="BE501" i="2"/>
  <c r="BE505" i="2"/>
  <c r="BE506" i="2"/>
  <c r="BE507" i="2"/>
  <c r="BE509" i="2"/>
  <c r="BE531" i="2"/>
  <c r="BE532" i="2"/>
  <c r="E85" i="2"/>
  <c r="BE127" i="2"/>
  <c r="BE129" i="2"/>
  <c r="BE246" i="2"/>
  <c r="BE274" i="2"/>
  <c r="BE280" i="2"/>
  <c r="BE292" i="2"/>
  <c r="BE295" i="2"/>
  <c r="BE298" i="2"/>
  <c r="BE300" i="2"/>
  <c r="BE302" i="2"/>
  <c r="BE349" i="2"/>
  <c r="BE363" i="2"/>
  <c r="BE379" i="2"/>
  <c r="BE432" i="2"/>
  <c r="BE435" i="2"/>
  <c r="BE441" i="2"/>
  <c r="BE450" i="2"/>
  <c r="BE460" i="2"/>
  <c r="BE464" i="2"/>
  <c r="BE469" i="2"/>
  <c r="BE473" i="2"/>
  <c r="BE485" i="2"/>
  <c r="BE493" i="2"/>
  <c r="BE498" i="2"/>
  <c r="BE502" i="2"/>
  <c r="BE511" i="2"/>
  <c r="BE512" i="2"/>
  <c r="BE514" i="2"/>
  <c r="BE515" i="2"/>
  <c r="BE516" i="2"/>
  <c r="BE517" i="2"/>
  <c r="BE520" i="2"/>
  <c r="BE526" i="2"/>
  <c r="J34" i="2"/>
  <c r="AW95" i="1" s="1"/>
  <c r="F36" i="3"/>
  <c r="BC96" i="1"/>
  <c r="F34" i="4"/>
  <c r="BA97" i="1" s="1"/>
  <c r="J34" i="5"/>
  <c r="AW98" i="1"/>
  <c r="F35" i="2"/>
  <c r="BB95" i="1"/>
  <c r="F37" i="3"/>
  <c r="BD96" i="1"/>
  <c r="F34" i="3"/>
  <c r="BA96" i="1"/>
  <c r="F34" i="5"/>
  <c r="BA98" i="1"/>
  <c r="F36" i="5"/>
  <c r="BC98" i="1"/>
  <c r="F37" i="2"/>
  <c r="BD95" i="1" s="1"/>
  <c r="F35" i="3"/>
  <c r="BB96" i="1"/>
  <c r="F35" i="5"/>
  <c r="BB98" i="1" s="1"/>
  <c r="F36" i="2"/>
  <c r="BC95" i="1"/>
  <c r="F34" i="2"/>
  <c r="BA95" i="1" s="1"/>
  <c r="J34" i="3"/>
  <c r="AW96" i="1"/>
  <c r="F37" i="5"/>
  <c r="BD98" i="1" s="1"/>
  <c r="BK126" i="3" l="1"/>
  <c r="J126" i="3" s="1"/>
  <c r="J97" i="3" s="1"/>
  <c r="BK125" i="2"/>
  <c r="BK124" i="2"/>
  <c r="J124" i="2"/>
  <c r="J96" i="2" s="1"/>
  <c r="BK121" i="5"/>
  <c r="BK120" i="5"/>
  <c r="J120" i="5"/>
  <c r="J30" i="5" s="1"/>
  <c r="AG98" i="1" s="1"/>
  <c r="AN98" i="1" s="1"/>
  <c r="T121" i="5"/>
  <c r="T120" i="5"/>
  <c r="T125" i="2"/>
  <c r="T124" i="2"/>
  <c r="R125" i="2"/>
  <c r="R124" i="2"/>
  <c r="T126" i="3"/>
  <c r="T125" i="3"/>
  <c r="J122" i="5"/>
  <c r="J98" i="5"/>
  <c r="BK215" i="3"/>
  <c r="J215" i="3"/>
  <c r="J102" i="3" s="1"/>
  <c r="BK218" i="3"/>
  <c r="J218" i="3"/>
  <c r="J104" i="3"/>
  <c r="BK119" i="4"/>
  <c r="J119" i="4"/>
  <c r="J97" i="4"/>
  <c r="BK125" i="3"/>
  <c r="J125" i="3" s="1"/>
  <c r="J30" i="3" s="1"/>
  <c r="AG96" i="1" s="1"/>
  <c r="J33" i="3"/>
  <c r="AV96" i="1"/>
  <c r="AT96" i="1"/>
  <c r="F33" i="4"/>
  <c r="AZ97" i="1"/>
  <c r="BD94" i="1"/>
  <c r="W33" i="1"/>
  <c r="BA94" i="1"/>
  <c r="AW94" i="1"/>
  <c r="AK30" i="1"/>
  <c r="BC94" i="1"/>
  <c r="W32" i="1" s="1"/>
  <c r="J33" i="2"/>
  <c r="AV95" i="1" s="1"/>
  <c r="AT95" i="1" s="1"/>
  <c r="AU94" i="1"/>
  <c r="F33" i="3"/>
  <c r="AZ96" i="1" s="1"/>
  <c r="F33" i="5"/>
  <c r="AZ98" i="1" s="1"/>
  <c r="J33" i="5"/>
  <c r="AV98" i="1"/>
  <c r="AT98" i="1"/>
  <c r="BB94" i="1"/>
  <c r="W31" i="1"/>
  <c r="F33" i="2"/>
  <c r="AZ95" i="1" s="1"/>
  <c r="J121" i="5" l="1"/>
  <c r="J97" i="5" s="1"/>
  <c r="BK118" i="4"/>
  <c r="J118" i="4"/>
  <c r="J96" i="4" s="1"/>
  <c r="J96" i="5"/>
  <c r="J125" i="2"/>
  <c r="J97" i="2"/>
  <c r="J39" i="5"/>
  <c r="AN96" i="1"/>
  <c r="J96" i="3"/>
  <c r="J39" i="3"/>
  <c r="J30" i="2"/>
  <c r="AG95" i="1"/>
  <c r="AY94" i="1"/>
  <c r="AX94" i="1"/>
  <c r="AZ94" i="1"/>
  <c r="W29" i="1" s="1"/>
  <c r="W30" i="1"/>
  <c r="J39" i="2" l="1"/>
  <c r="AN95" i="1"/>
  <c r="J30" i="4"/>
  <c r="AG97" i="1"/>
  <c r="AG94" i="1" s="1"/>
  <c r="AK26" i="1" s="1"/>
  <c r="AK35" i="1" s="1"/>
  <c r="AV94" i="1"/>
  <c r="AK29" i="1" s="1"/>
  <c r="J39" i="4" l="1"/>
  <c r="AN97" i="1"/>
  <c r="AT94" i="1"/>
  <c r="AN94" i="1" s="1"/>
</calcChain>
</file>

<file path=xl/sharedStrings.xml><?xml version="1.0" encoding="utf-8"?>
<sst xmlns="http://schemas.openxmlformats.org/spreadsheetml/2006/main" count="7316" uniqueCount="1005">
  <si>
    <t>Export Komplet</t>
  </si>
  <si>
    <t/>
  </si>
  <si>
    <t>2.0</t>
  </si>
  <si>
    <t>False</t>
  </si>
  <si>
    <t>{68a08676-4b47-41bf-bb30-fb316b4797de}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</si>
  <si>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</si>
  <si>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</si>
  <si>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</si>
  <si>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</si>
  <si>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</si>
  <si>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</si>
  <si>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</si>
  <si>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</si>
  <si>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</si>
  <si>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Romana052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</si>
  <si>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</si>
  <si>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</si>
  <si>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PRODLOUŽENÍ VODOVODU ZUBŘÍ ul. Čertoryje a Pod Javorníkem</t>
  </si>
  <si>
    <t>KSO:</t>
  </si>
  <si>
    <t>CC-CZ:</t>
  </si>
  <si>
    <t>Místo:</t>
  </si>
  <si>
    <t>k.ú. Zubří</t>
  </si>
  <si>
    <t>Datum:</t>
  </si>
  <si>
    <t>31. 7. 2023</t>
  </si>
  <si>
    <t>Zadavatel:</t>
  </si>
  <si>
    <t>IČ:</t>
  </si>
  <si>
    <t>Město Zubří</t>
  </si>
  <si>
    <t>DIČ:</t>
  </si>
  <si>
    <t>Uchazeč:</t>
  </si>
  <si>
    <t>Vyplň údaj</t>
  </si>
  <si>
    <t>Projektant:</t>
  </si>
  <si>
    <t>Ing.Romana Kašparová</t>
  </si>
  <si>
    <t>True</t>
  </si>
  <si>
    <t>Zpracovatel:</t>
  </si>
  <si>
    <t>Fajfrová Irena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</si>
  <si>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</si>
  <si>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</si>
  <si>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</si>
  <si>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</si>
  <si>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</si>
  <si>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</si>
  <si>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</si>
  <si>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</si>
  <si>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</si>
  <si>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</si>
  <si>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</si>
  <si>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</si>
  <si>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</si>
  <si>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</si>
  <si>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</si>
  <si>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</si>
  <si>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</si>
  <si>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</si>
  <si>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</si>
  <si>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</si>
  <si>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</si>
  <si>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</si>
  <si>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</si>
  <si>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</si>
  <si>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</si>
  <si>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</si>
  <si>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</si>
  <si>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</si>
  <si>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</si>
  <si>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</si>
  <si>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</si>
  <si>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</si>
  <si>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</si>
  <si>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</si>
  <si>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</si>
  <si>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</si>
  <si>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</si>
  <si>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</si>
  <si>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</si>
  <si>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</si>
  <si>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</si>
  <si>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</si>
  <si>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</si>
  <si>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</si>
  <si>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</si>
  <si>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</si>
  <si>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</si>
  <si>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IO 01 Vodovod</t>
  </si>
  <si>
    <t>STA</t>
  </si>
  <si>
    <t>1</t>
  </si>
  <si>
    <t>{5fea37ea-59fd-45e4-8f8b-f0873c7b26a3}</t>
  </si>
  <si>
    <t>2</t>
  </si>
  <si>
    <t>02</t>
  </si>
  <si>
    <t>IO 02 ATS</t>
  </si>
  <si>
    <t>{857919a5-5799-4793-9bdf-fd9483643981}</t>
  </si>
  <si>
    <t>03</t>
  </si>
  <si>
    <t xml:space="preserve">IO 03 Venkovní odběrné zařízení NN </t>
  </si>
  <si>
    <t>{a8bf9c1a-fe9a-48ef-a15e-25e4c6cb367e}</t>
  </si>
  <si>
    <t>04</t>
  </si>
  <si>
    <t>Vedlejší rozpočtové náklady</t>
  </si>
  <si>
    <t>{705b5491-dea6-4342-9bb6-1afaa22bbe23}</t>
  </si>
  <si>
    <t>r</t>
  </si>
  <si>
    <t>592,626</t>
  </si>
  <si>
    <t>s</t>
  </si>
  <si>
    <t>153,6</t>
  </si>
  <si>
    <t>KRYCÍ LIST SOUPISU PRACÍ</t>
  </si>
  <si>
    <t>k</t>
  </si>
  <si>
    <t>172,45</t>
  </si>
  <si>
    <t>or</t>
  </si>
  <si>
    <t>293,4</t>
  </si>
  <si>
    <t>z</t>
  </si>
  <si>
    <t>289,524</t>
  </si>
  <si>
    <t>p5</t>
  </si>
  <si>
    <t>96,685</t>
  </si>
  <si>
    <t>Objekt:</t>
  </si>
  <si>
    <t>o</t>
  </si>
  <si>
    <t>459,807</t>
  </si>
  <si>
    <t>01 - IO 01 Vodovod</t>
  </si>
  <si>
    <t>sut1</t>
  </si>
  <si>
    <t>113,817</t>
  </si>
  <si>
    <t>sut2</t>
  </si>
  <si>
    <t>1,75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</si>
  <si>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</si>
  <si>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</si>
  <si>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</si>
  <si>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</si>
  <si>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</si>
  <si>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</si>
  <si>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</si>
  <si>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</si>
  <si>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</si>
  <si>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</si>
  <si>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</si>
  <si>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</si>
  <si>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</si>
  <si>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</si>
  <si>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</si>
  <si>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</si>
  <si>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</si>
  <si>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</si>
  <si>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</si>
  <si>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</si>
  <si>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</si>
  <si>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</si>
  <si>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</si>
  <si>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</si>
  <si>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</si>
  <si>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</si>
  <si>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</si>
  <si>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</si>
  <si>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</si>
  <si>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</si>
  <si>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</si>
  <si>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113107323</t>
  </si>
  <si>
    <t>Odstranění podkladu z kameniva drceného tl přes 200 do 300 mm strojně pl do 50 m2</t>
  </si>
  <si>
    <t>m2</t>
  </si>
  <si>
    <t>CS ÚRS 2023 02</t>
  </si>
  <si>
    <t>4</t>
  </si>
  <si>
    <t>67750255</t>
  </si>
  <si>
    <t>VV</t>
  </si>
  <si>
    <t>113107342</t>
  </si>
  <si>
    <t>Odstranění podkladu živičného tl přes 50 do 100 mm strojně pl do 50 m2</t>
  </si>
  <si>
    <t>-792256220</t>
  </si>
  <si>
    <t>řad 1</t>
  </si>
  <si>
    <t>1,0*5,0</t>
  </si>
  <si>
    <t>řad 1.1</t>
  </si>
  <si>
    <t>1,0*20,0</t>
  </si>
  <si>
    <t>řad 2</t>
  </si>
  <si>
    <t>1,0*(50,6-39,0)</t>
  </si>
  <si>
    <t>řad 2.2</t>
  </si>
  <si>
    <t>1,0*6,3</t>
  </si>
  <si>
    <t>odbočení 2.1.1</t>
  </si>
  <si>
    <t>1,0*2,5</t>
  </si>
  <si>
    <t>manipulační jámy na řadu 2.1</t>
  </si>
  <si>
    <t>"km 0,000"         1,5*1,5</t>
  </si>
  <si>
    <t>"km 0,041"         1,5*1,5</t>
  </si>
  <si>
    <t>"km 0,061"         1,5*5,0</t>
  </si>
  <si>
    <t>"km 0,123"         1,5*10,0</t>
  </si>
  <si>
    <t>"km 0,159"         1,5*1,5</t>
  </si>
  <si>
    <t>"km 0,219"         1,5*6,0</t>
  </si>
  <si>
    <t>"km 0,307"         1,5*1,5</t>
  </si>
  <si>
    <t>"km 0,386"         1,5*1,5</t>
  </si>
  <si>
    <t>"km 0,450"         1,5*1,5</t>
  </si>
  <si>
    <t>"km 0,473"         1,5*1,5</t>
  </si>
  <si>
    <t>řad 2.1</t>
  </si>
  <si>
    <t>1,5*1,5*2</t>
  </si>
  <si>
    <t>k1</t>
  </si>
  <si>
    <t>Mezisoučet</t>
  </si>
  <si>
    <t>3</t>
  </si>
  <si>
    <t>krajnice</t>
  </si>
  <si>
    <t>0,5*(168,0-90,0)</t>
  </si>
  <si>
    <t>0,5*(98,9-26,3)</t>
  </si>
  <si>
    <t>k2</t>
  </si>
  <si>
    <t>Součet</t>
  </si>
  <si>
    <t>115001104</t>
  </si>
  <si>
    <t>Převedení vody potrubím DN přes 250 do 300</t>
  </si>
  <si>
    <t>m</t>
  </si>
  <si>
    <t>-1138935373</t>
  </si>
  <si>
    <t>115101202</t>
  </si>
  <si>
    <t>Čerpání vody na dopravní výšku do 10 m průměrný přítok přes 500 do 1 000 l/min</t>
  </si>
  <si>
    <t>hod</t>
  </si>
  <si>
    <t>1069161082</t>
  </si>
  <si>
    <t>12*5</t>
  </si>
  <si>
    <t>5</t>
  </si>
  <si>
    <t>115101302</t>
  </si>
  <si>
    <t>Pohotovost čerpací soupravy pro dopravní výšku do 10 m přítok přes 500 do 1 000 l/min</t>
  </si>
  <si>
    <t>den</t>
  </si>
  <si>
    <t>1779749290</t>
  </si>
  <si>
    <t>6</t>
  </si>
  <si>
    <t>119001405</t>
  </si>
  <si>
    <t>Dočasné zajištění potrubí z PE DN do 200 mm</t>
  </si>
  <si>
    <t>664085160</t>
  </si>
  <si>
    <t>1,5*9</t>
  </si>
  <si>
    <t>7</t>
  </si>
  <si>
    <t>119001406</t>
  </si>
  <si>
    <t>Dočasné zajištění potrubí z PE DN přes 200 do 500 mm</t>
  </si>
  <si>
    <t>356219966</t>
  </si>
  <si>
    <t>1,5*5</t>
  </si>
  <si>
    <t>8</t>
  </si>
  <si>
    <t>119001421</t>
  </si>
  <si>
    <t>Dočasné zajištění kabelů a kabelových tratí ze 3 volně ložených kabelů</t>
  </si>
  <si>
    <t>643001227</t>
  </si>
  <si>
    <t>9</t>
  </si>
  <si>
    <t>119003211</t>
  </si>
  <si>
    <t>Mobilní plotová zábrana s reflexním pásem výšky do 1,5 m pro zabezpečení výkopu zřízení</t>
  </si>
  <si>
    <t>-1956289724</t>
  </si>
  <si>
    <t>(434+14,0)</t>
  </si>
  <si>
    <t>"km 0,000"         1,5*4</t>
  </si>
  <si>
    <t>"km 0,041"         1,5*4</t>
  </si>
  <si>
    <t>"km 0,061"        ( 1,5+5,0)*2</t>
  </si>
  <si>
    <t>"km 0,123"        ( 1,5+10,0)*2</t>
  </si>
  <si>
    <t>"km 0,159"         1,5*4</t>
  </si>
  <si>
    <t>"km 0,219"         (1,5+6,0)*2</t>
  </si>
  <si>
    <t>"km 0,307"         1,5*4</t>
  </si>
  <si>
    <t>"km 0,386"         1,5*4</t>
  </si>
  <si>
    <t>"km 0,450"         1,5*4</t>
  </si>
  <si>
    <t>"km 0,473"         1,5*4</t>
  </si>
  <si>
    <t>1,5*4*2</t>
  </si>
  <si>
    <t>VŠ</t>
  </si>
  <si>
    <t>2,0*4</t>
  </si>
  <si>
    <t>hydranty</t>
  </si>
  <si>
    <t>1,5*4*9</t>
  </si>
  <si>
    <t>10</t>
  </si>
  <si>
    <t>119003212</t>
  </si>
  <si>
    <t>Mobilní plotová zábrana s reflexním pásem výšky do 1,5 m pro zabezpečení výkopu odstranění</t>
  </si>
  <si>
    <t>2016103655</t>
  </si>
  <si>
    <t>11</t>
  </si>
  <si>
    <t>121151113</t>
  </si>
  <si>
    <t>Sejmutí ornice plochy do 500 m2 tl vrstvy do 200 mm strojně</t>
  </si>
  <si>
    <t>-1744292680</t>
  </si>
  <si>
    <t>1,5*(90,0-5,0)</t>
  </si>
  <si>
    <t>1,5*(98,9-26,3-20,0-5,0)</t>
  </si>
  <si>
    <t>1,5*39,0</t>
  </si>
  <si>
    <t>odbočení</t>
  </si>
  <si>
    <t>1,5*(4,0*2+5,0*2+6,0)</t>
  </si>
  <si>
    <t>12</t>
  </si>
  <si>
    <t>131251204</t>
  </si>
  <si>
    <t>Hloubení jam zapažených v hornině třídy těžitelnosti I skupiny 3 objem do 500 m3 strojně</t>
  </si>
  <si>
    <t>m3</t>
  </si>
  <si>
    <t>1971779677</t>
  </si>
  <si>
    <t>"km 0,000"         1,5*1,5*1,8</t>
  </si>
  <si>
    <t>"km 0,041"         1,5*1,5*1,8</t>
  </si>
  <si>
    <t>"km 0,061"         1,5*5,0*1,8</t>
  </si>
  <si>
    <t>"km 0,123"         1,5*10,0*1,8</t>
  </si>
  <si>
    <t>"km 0,159"         1,5*1,5*1,8</t>
  </si>
  <si>
    <t>"km 0,219"         1,5*6,0*1,8</t>
  </si>
  <si>
    <t>"km 0,307"         1,5*1,5*1,8</t>
  </si>
  <si>
    <t>"km 0,386"         1,5*1,5*1,8</t>
  </si>
  <si>
    <t>"km 0,450"         1,5*1,5*1,8</t>
  </si>
  <si>
    <t>"km 0,473"         1,5*1,5*1,8</t>
  </si>
  <si>
    <t>1,5*1,5*1,8*2</t>
  </si>
  <si>
    <t>1,5*1,5*1,8*9</t>
  </si>
  <si>
    <t>2,0*2,0*2,0*3</t>
  </si>
  <si>
    <t>s*0,6</t>
  </si>
  <si>
    <t>13</t>
  </si>
  <si>
    <t>131351204</t>
  </si>
  <si>
    <t>Hloubení jam zapažených v hornině třídy těžitelnosti II skupiny 4 objem do 500 m3 strojně</t>
  </si>
  <si>
    <t>1153363319</t>
  </si>
  <si>
    <t>s*0,4</t>
  </si>
  <si>
    <t>14</t>
  </si>
  <si>
    <t>132254205</t>
  </si>
  <si>
    <t>Hloubení zapažených rýh š do 2000 mm v hornině třídy těžitelnosti I skupiny 3 objem do 1000 m3</t>
  </si>
  <si>
    <t>-236139293</t>
  </si>
  <si>
    <t>1,0*1,3*168,0</t>
  </si>
  <si>
    <t>1,0*1,3*98,9</t>
  </si>
  <si>
    <t>1,0*1,3*50,6</t>
  </si>
  <si>
    <t>1,0*1,3*(118,2-12,0)</t>
  </si>
  <si>
    <t>1,0*(1,7+1,3)*0,5*12,0</t>
  </si>
  <si>
    <t xml:space="preserve">odbočení </t>
  </si>
  <si>
    <t>1,0*(2,34+1,3)*0,5*10,8</t>
  </si>
  <si>
    <t>1,0*1,3*(14,0-10,8)</t>
  </si>
  <si>
    <t>r*0,6</t>
  </si>
  <si>
    <t>132354205</t>
  </si>
  <si>
    <t>Hloubení zapažených rýh š do 2000 mm v hornině třídy těžitelnosti II skupiny 4 objem do 1000 m3</t>
  </si>
  <si>
    <t>-2037500336</t>
  </si>
  <si>
    <t>r*0,4</t>
  </si>
  <si>
    <t>16</t>
  </si>
  <si>
    <t>141721211</t>
  </si>
  <si>
    <t>Řízený zemní protlak délky do 50 m hl do 6 m se zatažením potrubí průměru vrtu do 90 mm v hornině třídy těžitelnosti I a II skupiny 1 až 4</t>
  </si>
  <si>
    <t>-2076880383</t>
  </si>
  <si>
    <t>474</t>
  </si>
  <si>
    <t>17</t>
  </si>
  <si>
    <t>M</t>
  </si>
  <si>
    <t>28613855</t>
  </si>
  <si>
    <t>trubka vodovodní PE100 PN 16 SDR11 s ochranným pláštěm z PP 90x8,2mm</t>
  </si>
  <si>
    <t>154377596</t>
  </si>
  <si>
    <t>474*1,015 'Přepočtené koeficientem množství</t>
  </si>
  <si>
    <t>18</t>
  </si>
  <si>
    <t>141721214</t>
  </si>
  <si>
    <t>Řízený zemní protlak délky do 50 m hl do 6 m se zatažením potrubí průměru vrtu přes 140 do 180 mm v hornině třídy těžitelnosti I a II skupiny 1 až 4</t>
  </si>
  <si>
    <t>2052895667</t>
  </si>
  <si>
    <t>19</t>
  </si>
  <si>
    <t>28613118.1</t>
  </si>
  <si>
    <t>Chránička PE DN 150mm</t>
  </si>
  <si>
    <t>1653427610</t>
  </si>
  <si>
    <t>20</t>
  </si>
  <si>
    <t>151101101</t>
  </si>
  <si>
    <t>Zřízení příložného pažení a rozepření stěn rýh hl do 2 m</t>
  </si>
  <si>
    <t>784733404</t>
  </si>
  <si>
    <t>r/1,0*2</t>
  </si>
  <si>
    <t>151101111</t>
  </si>
  <si>
    <t>Odstranění příložného pažení a rozepření stěn rýh hl do 2 m</t>
  </si>
  <si>
    <t>1867540490</t>
  </si>
  <si>
    <t>22</t>
  </si>
  <si>
    <t>151101201</t>
  </si>
  <si>
    <t>Zřízení příložného pažení stěn výkopu hl do 4 m</t>
  </si>
  <si>
    <t>1016515783</t>
  </si>
  <si>
    <t>"km 0,000"         1,5*4*1,8</t>
  </si>
  <si>
    <t>"km 0,041"         1,5*4*1,8</t>
  </si>
  <si>
    <t>"km 0,061"         (1,5+5,0)*2*1,8</t>
  </si>
  <si>
    <t>"km 0,123"         (1,5+10,0)*2*1,8</t>
  </si>
  <si>
    <t>"km 0,159"         1,5*4*1,8</t>
  </si>
  <si>
    <t>"km 0,219"        ( 1,5+6,0)*2*1,8</t>
  </si>
  <si>
    <t>"km 0,307"         1,5*4*1,8</t>
  </si>
  <si>
    <t>"km 0,386"         1,5*4*1,8</t>
  </si>
  <si>
    <t>"km 0,450"         1,5*4*1,8</t>
  </si>
  <si>
    <t>"km 0,473"         1,5*4*1,8</t>
  </si>
  <si>
    <t>1,5*4*1,8*2</t>
  </si>
  <si>
    <t>1,5*4*1,8*9</t>
  </si>
  <si>
    <t>2,0*4*2,0*3</t>
  </si>
  <si>
    <t>23</t>
  </si>
  <si>
    <t>151101211</t>
  </si>
  <si>
    <t>Odstranění příložného pažení stěn hl do 4 m</t>
  </si>
  <si>
    <t>529891468</t>
  </si>
  <si>
    <t>24</t>
  </si>
  <si>
    <t>162351104</t>
  </si>
  <si>
    <t>Vodorovné přemístění přes 500 do 1000 m výkopku/sypaniny z horniny třídy těžitelnosti I skupiny 1 až 3</t>
  </si>
  <si>
    <t>-1719250280</t>
  </si>
  <si>
    <t>odvoz ornice na mezideponii a zpět</t>
  </si>
  <si>
    <t>or*0,2*2</t>
  </si>
  <si>
    <t>25</t>
  </si>
  <si>
    <t>133161488</t>
  </si>
  <si>
    <t>odvoz zeminy pro zásyp na mezideponii a zpět</t>
  </si>
  <si>
    <t>z*0,6*2</t>
  </si>
  <si>
    <t>26</t>
  </si>
  <si>
    <t>162351124</t>
  </si>
  <si>
    <t>Vodorovné přemístění přes 500 do 1000 m výkopku/sypaniny z hornin třídy těžitelnosti II skupiny 4 a 5</t>
  </si>
  <si>
    <t>-183305345</t>
  </si>
  <si>
    <t>z*0,4*2</t>
  </si>
  <si>
    <t>27</t>
  </si>
  <si>
    <t>162751117</t>
  </si>
  <si>
    <t>Vodorovné přemístění přes 9 000 do 10000 m výkopku/sypaniny z horniny třídy těžitelnosti I skupiny 1 až 3</t>
  </si>
  <si>
    <t>1216042280</t>
  </si>
  <si>
    <t>odvoz přebytečné zeminy</t>
  </si>
  <si>
    <t>s+r</t>
  </si>
  <si>
    <t>-z</t>
  </si>
  <si>
    <t>3,14*0,04*0,04*474,0</t>
  </si>
  <si>
    <t>3,14*0,075*0,075*41,0</t>
  </si>
  <si>
    <t>o*0,6</t>
  </si>
  <si>
    <t>28</t>
  </si>
  <si>
    <t>162751137</t>
  </si>
  <si>
    <t>Vodorovné přemístění přes 9 000 do 10000 m výkopku/sypaniny z horniny třídy těžitelnosti II skupiny 4 a 5</t>
  </si>
  <si>
    <t>1290546716</t>
  </si>
  <si>
    <t>o*0,4</t>
  </si>
  <si>
    <t>29</t>
  </si>
  <si>
    <t>167151101</t>
  </si>
  <si>
    <t>Nakládání výkopku z hornin třídy těžitelnosti I skupiny 1 až 3 do 100 m3</t>
  </si>
  <si>
    <t>-1956383603</t>
  </si>
  <si>
    <t>or*0,2</t>
  </si>
  <si>
    <t>30</t>
  </si>
  <si>
    <t>167151111</t>
  </si>
  <si>
    <t>Nakládání výkopku z hornin třídy těžitelnosti I skupiny 1 až 3 přes 100 m3</t>
  </si>
  <si>
    <t>-637370579</t>
  </si>
  <si>
    <t>naložení zeminy pro zásyp</t>
  </si>
  <si>
    <t>z*0,6</t>
  </si>
  <si>
    <t>31</t>
  </si>
  <si>
    <t>167151112</t>
  </si>
  <si>
    <t>Nakládání výkopku z hornin třídy těžitelnosti II skupiny 4 a 5 přes 100 m3</t>
  </si>
  <si>
    <t>514312836</t>
  </si>
  <si>
    <t>z*0,4</t>
  </si>
  <si>
    <t>32</t>
  </si>
  <si>
    <t>171201231</t>
  </si>
  <si>
    <t>Poplatek za uložení zeminy a kamení na recyklační skládce (skládkovné) kód odpadu 17 05 04</t>
  </si>
  <si>
    <t>t</t>
  </si>
  <si>
    <t>1324979989</t>
  </si>
  <si>
    <t>o*2,0</t>
  </si>
  <si>
    <t>33</t>
  </si>
  <si>
    <t>171251201</t>
  </si>
  <si>
    <t>Uložení sypaniny na skládky nebo meziskládky</t>
  </si>
  <si>
    <t>-171755105</t>
  </si>
  <si>
    <t>34</t>
  </si>
  <si>
    <t>174151101</t>
  </si>
  <si>
    <t>Zásyp jam, šachet rýh nebo kolem objektů sypaninou se zhutněním</t>
  </si>
  <si>
    <t>-1694114650</t>
  </si>
  <si>
    <t>p4</t>
  </si>
  <si>
    <t>1,0*(1,3-0,1-0,4)*5,0</t>
  </si>
  <si>
    <t>1,0*(1,3-0,1-0,4)*20,0</t>
  </si>
  <si>
    <t>1,0*(1,3-0,1-0,4)*(50,6-39,0)</t>
  </si>
  <si>
    <t>1,0*(1,3-0,1-0,4)*6,3</t>
  </si>
  <si>
    <t>1,0*(1,3-0,1-0,35)*2,5</t>
  </si>
  <si>
    <t>0,5*(1,3-0,1-0,4)*(168,0-90,0)</t>
  </si>
  <si>
    <t>0,5*(1,3-0,1-0,4)*(98,9-26,3)</t>
  </si>
  <si>
    <t>35</t>
  </si>
  <si>
    <t>58331200</t>
  </si>
  <si>
    <t>štěrkopísek netříděný</t>
  </si>
  <si>
    <t>348370258</t>
  </si>
  <si>
    <t>226,285*2 'Přepočtené koeficientem množství</t>
  </si>
  <si>
    <t>36</t>
  </si>
  <si>
    <t>-1946374263</t>
  </si>
  <si>
    <t>v zeleném</t>
  </si>
  <si>
    <t>-p5</t>
  </si>
  <si>
    <t>-1,0*(0,4+0,1)*434,0</t>
  </si>
  <si>
    <t>-1,0*(0,35+0,1)*14,0</t>
  </si>
  <si>
    <t>-3,14*0,6*0,6*1,8*3</t>
  </si>
  <si>
    <t>-1,5*1,5*0,15*3</t>
  </si>
  <si>
    <t>37</t>
  </si>
  <si>
    <t>175151101</t>
  </si>
  <si>
    <t>Obsypání potrubí strojně sypaninou bez prohození, uloženou do 3 m</t>
  </si>
  <si>
    <t>-923828111</t>
  </si>
  <si>
    <t>1,0*0,4*434,0</t>
  </si>
  <si>
    <t>1,0*0,35*14,0</t>
  </si>
  <si>
    <t>v montážních jamách</t>
  </si>
  <si>
    <t>1,0*0,4*(1,5*7+5,0+10,0+6,0)</t>
  </si>
  <si>
    <t>p1</t>
  </si>
  <si>
    <t>38</t>
  </si>
  <si>
    <t>58337331</t>
  </si>
  <si>
    <t>štěrkopísek frakce 0/22</t>
  </si>
  <si>
    <t>858384732</t>
  </si>
  <si>
    <t>191,1*2 'Přepočtené koeficientem množství</t>
  </si>
  <si>
    <t>39</t>
  </si>
  <si>
    <t>181351103</t>
  </si>
  <si>
    <t>Rozprostření ornice tl vrstvy do 200 mm pl přes 100 do 500 m2 v rovině nebo ve svahu do 1:5 strojně</t>
  </si>
  <si>
    <t>-1047095390</t>
  </si>
  <si>
    <t>40</t>
  </si>
  <si>
    <t>181411131</t>
  </si>
  <si>
    <t>Založení parkového trávníku výsevem pl do 1000 m2 v rovině a ve svahu do 1:5</t>
  </si>
  <si>
    <t>-1305739318</t>
  </si>
  <si>
    <t>41</t>
  </si>
  <si>
    <t>00572410</t>
  </si>
  <si>
    <t>osivo směs travní parková</t>
  </si>
  <si>
    <t>kg</t>
  </si>
  <si>
    <t>89015273</t>
  </si>
  <si>
    <t>293,4*0,02 'Přepočtené koeficientem množství</t>
  </si>
  <si>
    <t>42</t>
  </si>
  <si>
    <t>183403153</t>
  </si>
  <si>
    <t>Obdělání půdy hrabáním v rovině a svahu do 1:5</t>
  </si>
  <si>
    <t>-1329052897</t>
  </si>
  <si>
    <t>43</t>
  </si>
  <si>
    <t>183403161</t>
  </si>
  <si>
    <t>Obdělání půdy válením v rovině a svahu do 1:5</t>
  </si>
  <si>
    <t>-686138508</t>
  </si>
  <si>
    <t>Vodorovné konstrukce</t>
  </si>
  <si>
    <t>44</t>
  </si>
  <si>
    <t>451572111</t>
  </si>
  <si>
    <t>Lože pod potrubí otevřený výkop z kameniva drobného těženého</t>
  </si>
  <si>
    <t>64339007</t>
  </si>
  <si>
    <t>pod potrubí</t>
  </si>
  <si>
    <t>1,0*0,1*(434,0+14,0)</t>
  </si>
  <si>
    <t>v montáž.jamách</t>
  </si>
  <si>
    <t>1,0*0,1*(1,5*7+5,0+10,0+6,0)</t>
  </si>
  <si>
    <t>p2</t>
  </si>
  <si>
    <t>45</t>
  </si>
  <si>
    <t>451573111</t>
  </si>
  <si>
    <t>Lože pod potrubí otevřený výkop ze štěrkopísku</t>
  </si>
  <si>
    <t>-1409923626</t>
  </si>
  <si>
    <t>1,5*1,5*0,15*3</t>
  </si>
  <si>
    <t>46</t>
  </si>
  <si>
    <t>452313141</t>
  </si>
  <si>
    <t>Podkladní bloky z betonu prostého bez zvýšených nároků na prostředí tř. C 16/20 otevřený výkop</t>
  </si>
  <si>
    <t>148872710</t>
  </si>
  <si>
    <t>0,3*0,4*0,3*3*9</t>
  </si>
  <si>
    <t>47</t>
  </si>
  <si>
    <t>452353101</t>
  </si>
  <si>
    <t>Bednění podkladních bloků otevřený výkop</t>
  </si>
  <si>
    <t>2036560166</t>
  </si>
  <si>
    <t>(0,3+0,4)*2*0,3*3*9</t>
  </si>
  <si>
    <t>48</t>
  </si>
  <si>
    <t>461211712</t>
  </si>
  <si>
    <t>Patka z lomového kamene pro dlažbu na sucho s vylitím spár cementovou maltou</t>
  </si>
  <si>
    <t>595521072</t>
  </si>
  <si>
    <t>4,0*0,6*0,6*2*2</t>
  </si>
  <si>
    <t>49</t>
  </si>
  <si>
    <t>463212121</t>
  </si>
  <si>
    <t>Rovnanina z lomového kamene upraveného s vyplněním spár těženým kamenivem</t>
  </si>
  <si>
    <t>1990167523</t>
  </si>
  <si>
    <t>úprava břehů</t>
  </si>
  <si>
    <t>2*2,0*1,5*0,3*2*2</t>
  </si>
  <si>
    <t>Komunikace pozemní</t>
  </si>
  <si>
    <t>50</t>
  </si>
  <si>
    <t>564831111</t>
  </si>
  <si>
    <t>Podklad ze štěrkodrtě ŠD plochy přes 100 m2 tl 100 mm</t>
  </si>
  <si>
    <t>932889857</t>
  </si>
  <si>
    <t>úprava nezpevněné komunikace řad 2.2</t>
  </si>
  <si>
    <t>118,2*1,0</t>
  </si>
  <si>
    <t>51</t>
  </si>
  <si>
    <t>564861011</t>
  </si>
  <si>
    <t>Podklad ze štěrkodrtě ŠD plochy do 100 m2 tl 200 mm</t>
  </si>
  <si>
    <t>-769391652</t>
  </si>
  <si>
    <t>52</t>
  </si>
  <si>
    <t>565175101</t>
  </si>
  <si>
    <t>Asfaltový beton vrstva podkladní ACP 16 (obalované kamenivo OKS) tl 100 mm š do 1,5 m</t>
  </si>
  <si>
    <t>-1178403147</t>
  </si>
  <si>
    <t>53</t>
  </si>
  <si>
    <t>573231111</t>
  </si>
  <si>
    <t>Postřik živičný spojovací ze silniční emulze v množství 0,70 kg/m2</t>
  </si>
  <si>
    <t>-777328151</t>
  </si>
  <si>
    <t>54</t>
  </si>
  <si>
    <t>577144211</t>
  </si>
  <si>
    <t>Asfaltový beton vrstva obrusná ACO 11 (ABS) tř. II tl 50 mm š do 3 m z nemodifikovaného asfaltu</t>
  </si>
  <si>
    <t>-864511763</t>
  </si>
  <si>
    <t>55</t>
  </si>
  <si>
    <t>599141111</t>
  </si>
  <si>
    <t>Vyplnění spár mezi silničními dílci živičnou zálivkou</t>
  </si>
  <si>
    <t>-1123712406</t>
  </si>
  <si>
    <t>5,0*2</t>
  </si>
  <si>
    <t>20,0*2</t>
  </si>
  <si>
    <t>(50,6-39,0)*2</t>
  </si>
  <si>
    <t>6,3*2</t>
  </si>
  <si>
    <t>2,5*2</t>
  </si>
  <si>
    <t>(168,0-90,0)</t>
  </si>
  <si>
    <t>(98,9-26,3)</t>
  </si>
  <si>
    <t>Trubní vedení</t>
  </si>
  <si>
    <t>56</t>
  </si>
  <si>
    <t>.1</t>
  </si>
  <si>
    <t xml:space="preserve">Kluzná objímka </t>
  </si>
  <si>
    <t>kus</t>
  </si>
  <si>
    <t>-1983714674</t>
  </si>
  <si>
    <t>57</t>
  </si>
  <si>
    <t>852242122</t>
  </si>
  <si>
    <t>Montáž potrubí z trub litinových tlakových přírubových délky do 1 m otevřený výkop DN 80</t>
  </si>
  <si>
    <t>-273265414</t>
  </si>
  <si>
    <t>58</t>
  </si>
  <si>
    <t>55253235</t>
  </si>
  <si>
    <t>tvarovka přírubová litinová vodovodní PN10/16 DN 80 dl 200mm</t>
  </si>
  <si>
    <t>1885701915</t>
  </si>
  <si>
    <t>9*1,01 'Přepočtené koeficientem množství</t>
  </si>
  <si>
    <t>59</t>
  </si>
  <si>
    <t>857242122</t>
  </si>
  <si>
    <t>Montáž litinových tvarovek jednoosých přírubových otevřený výkop DN 80</t>
  </si>
  <si>
    <t>-806834257</t>
  </si>
  <si>
    <t>60</t>
  </si>
  <si>
    <t>55254047</t>
  </si>
  <si>
    <t>koleno 90° s patkou přírubové litinové vodovodní N-kus PN10/40 DN 80</t>
  </si>
  <si>
    <t>913278809</t>
  </si>
  <si>
    <t>61</t>
  </si>
  <si>
    <t>1128365224</t>
  </si>
  <si>
    <t>62</t>
  </si>
  <si>
    <t>55253660</t>
  </si>
  <si>
    <t>příruba zaslepovací litinová vodovodní PN10/40 X-kus DN 80</t>
  </si>
  <si>
    <t>850330655</t>
  </si>
  <si>
    <t>63</t>
  </si>
  <si>
    <t>857244122</t>
  </si>
  <si>
    <t>Montáž litinových tvarovek odbočných přírubových otevřený výkop DN 80</t>
  </si>
  <si>
    <t>1666099513</t>
  </si>
  <si>
    <t>9+8+3</t>
  </si>
  <si>
    <t>64</t>
  </si>
  <si>
    <t>55253510</t>
  </si>
  <si>
    <t>tvarovka přírubová litinová vodovodní s přírubovou odbočkou PN10/40 T-kus DN 80/80</t>
  </si>
  <si>
    <t>-2079084979</t>
  </si>
  <si>
    <t>65</t>
  </si>
  <si>
    <t>55253508</t>
  </si>
  <si>
    <t>tvarovka přírubová litinová s přírubovou odbočkou,práškový epoxid tl 250µm T-kus DN 80/50</t>
  </si>
  <si>
    <t>1384455626</t>
  </si>
  <si>
    <t>66</t>
  </si>
  <si>
    <t>871211141</t>
  </si>
  <si>
    <t>Montáž potrubí z PE100 SDR 11 otevřený výkop svařovaných na tupo D 63 x 5,8 mm</t>
  </si>
  <si>
    <t>1572312381</t>
  </si>
  <si>
    <t>67</t>
  </si>
  <si>
    <t>28613113</t>
  </si>
  <si>
    <t>trubka vodovodní PE100 RC PN 16 SDR11 63x5,8mm</t>
  </si>
  <si>
    <t>543589662</t>
  </si>
  <si>
    <t>14*1,015 'Přepočtené koeficientem množství</t>
  </si>
  <si>
    <t>68</t>
  </si>
  <si>
    <t>871241141</t>
  </si>
  <si>
    <t>Montáž potrubí z PE100 SDR 11 otevřený výkop svařovaných na tupo D 90 x 8,2 mm</t>
  </si>
  <si>
    <t>-245565915</t>
  </si>
  <si>
    <t>69</t>
  </si>
  <si>
    <t>28613115</t>
  </si>
  <si>
    <t>trubka vodovodní PE100 RC PN 16 SDR11 90x8,2mm</t>
  </si>
  <si>
    <t>186833216</t>
  </si>
  <si>
    <t>434*1,015 'Přepočtené koeficientem množství</t>
  </si>
  <si>
    <t>70</t>
  </si>
  <si>
    <t>871251151</t>
  </si>
  <si>
    <t>Montáž potrubí z PE100 SDR 17 otevřený výkop svařovaných na tupo D 110 x 6,6 mm</t>
  </si>
  <si>
    <t>-2141274875</t>
  </si>
  <si>
    <t>"chránička"    5,0</t>
  </si>
  <si>
    <t>71</t>
  </si>
  <si>
    <t>28613130</t>
  </si>
  <si>
    <t>trubka vodovodní PE100 RC PN 10 SDR17 110x6,6mm</t>
  </si>
  <si>
    <t>-2031036629</t>
  </si>
  <si>
    <t>5*1,015 'Přepočtené koeficientem množství</t>
  </si>
  <si>
    <t>72</t>
  </si>
  <si>
    <t>871321151</t>
  </si>
  <si>
    <t>Montáž potrubí z PE100 SDR 17 otevřený výkop svařovaných na tupo D 160 x 9,5 mm</t>
  </si>
  <si>
    <t>-1139219891</t>
  </si>
  <si>
    <t>73</t>
  </si>
  <si>
    <t>28613132</t>
  </si>
  <si>
    <t>trubka vodovodní PE100 RC PN 10 SDR17 160x9,5mm</t>
  </si>
  <si>
    <t>324940902</t>
  </si>
  <si>
    <t>74</t>
  </si>
  <si>
    <t>877181101</t>
  </si>
  <si>
    <t>Montáž elektrospojek na vodovodním potrubí z PE trub d 50</t>
  </si>
  <si>
    <t>477916133</t>
  </si>
  <si>
    <t>3+3</t>
  </si>
  <si>
    <t>75</t>
  </si>
  <si>
    <t>WVN.FF801010W</t>
  </si>
  <si>
    <t>Lemový nákružek PE100 SDR11 50</t>
  </si>
  <si>
    <t>300664820</t>
  </si>
  <si>
    <t>76</t>
  </si>
  <si>
    <t>WVN.FF700211W</t>
  </si>
  <si>
    <t>Příruba PP/ocel PN10/16 63 DN50</t>
  </si>
  <si>
    <t>-1935559411</t>
  </si>
  <si>
    <t>77</t>
  </si>
  <si>
    <t>877241101</t>
  </si>
  <si>
    <t>Montáž elektrospojek na vodovodním potrubí z PE trub d 90</t>
  </si>
  <si>
    <t>-648332104</t>
  </si>
  <si>
    <t>29+29</t>
  </si>
  <si>
    <t>78</t>
  </si>
  <si>
    <t>WVN.FF485527W</t>
  </si>
  <si>
    <t>Lemový nákružek PE100 SDR11 90</t>
  </si>
  <si>
    <t>1987658382</t>
  </si>
  <si>
    <t>79</t>
  </si>
  <si>
    <t>WVN.FF700213W</t>
  </si>
  <si>
    <t>Příruba PP/ocel PN10/16 90 DN80</t>
  </si>
  <si>
    <t>-969234266</t>
  </si>
  <si>
    <t>80</t>
  </si>
  <si>
    <t>877241210</t>
  </si>
  <si>
    <t>Montáž kolen 45° svařovaných na tupo na vodovodním potrubí z PE trub d 90</t>
  </si>
  <si>
    <t>2128004818</t>
  </si>
  <si>
    <t>8+14+6</t>
  </si>
  <si>
    <t>81</t>
  </si>
  <si>
    <t>WVN.FF585020W</t>
  </si>
  <si>
    <t>Koleno 30° PE100 SDR11 90</t>
  </si>
  <si>
    <t>835949608</t>
  </si>
  <si>
    <t>82</t>
  </si>
  <si>
    <t>WVN.FF485062W</t>
  </si>
  <si>
    <t>Koleno 15° PE100 SDR11 90</t>
  </si>
  <si>
    <t>-1367163640</t>
  </si>
  <si>
    <t>83</t>
  </si>
  <si>
    <t>WVN.FF485207W</t>
  </si>
  <si>
    <t>Koleno 45° PE100 SDR11 90</t>
  </si>
  <si>
    <t>-1606868673</t>
  </si>
  <si>
    <t>84</t>
  </si>
  <si>
    <t>877241212</t>
  </si>
  <si>
    <t>Montáž kolen 90° svařovaných na tupo na vodovodním potrubí z PE trub d 90</t>
  </si>
  <si>
    <t>-1788506535</t>
  </si>
  <si>
    <t>85</t>
  </si>
  <si>
    <t>WVN.FF485227W</t>
  </si>
  <si>
    <t>Koleno 90° PE100 SDR11 90</t>
  </si>
  <si>
    <t>286289958</t>
  </si>
  <si>
    <t>86</t>
  </si>
  <si>
    <t>891211112</t>
  </si>
  <si>
    <t>Montáž vodovodních šoupátek otevřený výkop DN 50</t>
  </si>
  <si>
    <t>-1800850527</t>
  </si>
  <si>
    <t>87</t>
  </si>
  <si>
    <t>42224391</t>
  </si>
  <si>
    <t>šoupátko vodovodní šedá litina uzavírací víkové S24 118 610 DN 50x180mm</t>
  </si>
  <si>
    <t>1693081317</t>
  </si>
  <si>
    <t>88</t>
  </si>
  <si>
    <t>HWL.950105000002</t>
  </si>
  <si>
    <t>SOUPRAVA ZEMNÍ TELESKOPICKÁ E1-1,3 -1,8 50 (1,3-1,8m)</t>
  </si>
  <si>
    <t>-22969776</t>
  </si>
  <si>
    <t>89</t>
  </si>
  <si>
    <t>891241112</t>
  </si>
  <si>
    <t>Montáž vodovodních šoupátek otevřený výkop DN 80</t>
  </si>
  <si>
    <t>1806667751</t>
  </si>
  <si>
    <t>9+12</t>
  </si>
  <si>
    <t>90</t>
  </si>
  <si>
    <t>42224397</t>
  </si>
  <si>
    <t>šoupátko vodovodní šedá litina uzavírací víkové S24 118 610 DN 80x210mm</t>
  </si>
  <si>
    <t>-1681336897</t>
  </si>
  <si>
    <t>91</t>
  </si>
  <si>
    <t>HWL.950108000003</t>
  </si>
  <si>
    <t>SOUPRAVA ZEMNÍ TELESKOPICKÁ E1/A-1,3 -1,8 65-80 E1/80 A (1,3-1,8m)</t>
  </si>
  <si>
    <t>897626180</t>
  </si>
  <si>
    <t>92</t>
  </si>
  <si>
    <t>891247112</t>
  </si>
  <si>
    <t>Montáž hydrantů podzemních DN 80</t>
  </si>
  <si>
    <t>1506078393</t>
  </si>
  <si>
    <t>93</t>
  </si>
  <si>
    <t>42273591</t>
  </si>
  <si>
    <t>hydrant podzemní DN 80 PN 16 jednoduchý uzávěr krycí v 1500mm</t>
  </si>
  <si>
    <t>-1403367847</t>
  </si>
  <si>
    <t>94</t>
  </si>
  <si>
    <t>892241111</t>
  </si>
  <si>
    <t>Tlaková zkouška vodou potrubí DN do 80</t>
  </si>
  <si>
    <t>945999053</t>
  </si>
  <si>
    <t>434+14+474</t>
  </si>
  <si>
    <t>95</t>
  </si>
  <si>
    <t>892273122</t>
  </si>
  <si>
    <t>Proplach a dezinfekce vodovodního potrubí DN od 80 do 125</t>
  </si>
  <si>
    <t>-1149242899</t>
  </si>
  <si>
    <t>96</t>
  </si>
  <si>
    <t>892372111</t>
  </si>
  <si>
    <t>Zabezpečení konců potrubí DN do 300 při tlakových zkouškách vodou</t>
  </si>
  <si>
    <t>625243836</t>
  </si>
  <si>
    <t>97</t>
  </si>
  <si>
    <t>893811163.1</t>
  </si>
  <si>
    <t>Osazení vodoměrné šachty kruhové z PP samonosné pro běžné zatížení D do 1,2 m hl přes 1,4 do 1,8 m</t>
  </si>
  <si>
    <t>-1500483610</t>
  </si>
  <si>
    <t>98</t>
  </si>
  <si>
    <t>56230595.1</t>
  </si>
  <si>
    <t xml:space="preserve">Vodoměrná šachta  1200 H = 1,8m vč.vystrojení,podrobný popis v tZ, vč.dopravy </t>
  </si>
  <si>
    <t>937216786</t>
  </si>
  <si>
    <t>99</t>
  </si>
  <si>
    <t>899121103.1</t>
  </si>
  <si>
    <t>Osazení poklopů plastových - na VŠ</t>
  </si>
  <si>
    <t>-304686783</t>
  </si>
  <si>
    <t>100</t>
  </si>
  <si>
    <t>56230635.1</t>
  </si>
  <si>
    <t>Plastový poklop PP 600 pro šachty</t>
  </si>
  <si>
    <t>-1701288983</t>
  </si>
  <si>
    <t>101</t>
  </si>
  <si>
    <t>899401112</t>
  </si>
  <si>
    <t>Osazení poklopů litinových šoupátkových</t>
  </si>
  <si>
    <t>-1488899781</t>
  </si>
  <si>
    <t>102</t>
  </si>
  <si>
    <t>42291352</t>
  </si>
  <si>
    <t>poklop litinový šoupátkový pro zemní soupravy osazení do terénu a do vozovky</t>
  </si>
  <si>
    <t>-1965162785</t>
  </si>
  <si>
    <t>103</t>
  </si>
  <si>
    <t>42291000</t>
  </si>
  <si>
    <t>klíč ke kanálovým šoupátkům T-klíč</t>
  </si>
  <si>
    <t>-1784894159</t>
  </si>
  <si>
    <t>104</t>
  </si>
  <si>
    <t>HWL.348100000000</t>
  </si>
  <si>
    <t>PODKLAD. DESKA  UNI UNI</t>
  </si>
  <si>
    <t>1104451901</t>
  </si>
  <si>
    <t>105</t>
  </si>
  <si>
    <t>-1418480033</t>
  </si>
  <si>
    <t>106</t>
  </si>
  <si>
    <t>HWL.1650KASI0001</t>
  </si>
  <si>
    <t>POKLOP ULIČNÍ SAMONIVELAČNÍ PŘÍPOJKOVÝ BEZ LOGA VODA</t>
  </si>
  <si>
    <t>-1707047320</t>
  </si>
  <si>
    <t>107</t>
  </si>
  <si>
    <t>-1032108292</t>
  </si>
  <si>
    <t>108</t>
  </si>
  <si>
    <t>899401113</t>
  </si>
  <si>
    <t>Osazení poklopů litinových hydrantových</t>
  </si>
  <si>
    <t>374621370</t>
  </si>
  <si>
    <t>109</t>
  </si>
  <si>
    <t>42291452</t>
  </si>
  <si>
    <t>poklop litinový hydrantový DN 80</t>
  </si>
  <si>
    <t>150095369</t>
  </si>
  <si>
    <t>110</t>
  </si>
  <si>
    <t>HWL.348200000000</t>
  </si>
  <si>
    <t>PODKLAD. DESKA  POD HYDRANT.POKLOP</t>
  </si>
  <si>
    <t>-1755099117</t>
  </si>
  <si>
    <t>111</t>
  </si>
  <si>
    <t>HWL.342000000000</t>
  </si>
  <si>
    <t>KLÍČ UZAVÍRACÍ K  HYDRANTŮM 50-500</t>
  </si>
  <si>
    <t>482457901</t>
  </si>
  <si>
    <t>112</t>
  </si>
  <si>
    <t>899713111</t>
  </si>
  <si>
    <t>Orientační tabulky na sloupku betonovém nebo ocelovém</t>
  </si>
  <si>
    <t>1871980726</t>
  </si>
  <si>
    <t>113</t>
  </si>
  <si>
    <t>40445235</t>
  </si>
  <si>
    <t>sloupek pro dopravní značku Al D 60mm v 3,5m</t>
  </si>
  <si>
    <t>1600652514</t>
  </si>
  <si>
    <t>114</t>
  </si>
  <si>
    <t>40445240</t>
  </si>
  <si>
    <t>patka pro sloupek Al D 60mm</t>
  </si>
  <si>
    <t>-1071067854</t>
  </si>
  <si>
    <t>115</t>
  </si>
  <si>
    <t>40445253</t>
  </si>
  <si>
    <t>víčko plastové na sloupek D 60mm</t>
  </si>
  <si>
    <t>-1221401743</t>
  </si>
  <si>
    <t>116</t>
  </si>
  <si>
    <t>899721111</t>
  </si>
  <si>
    <t>Signalizační vodič DN do 150 mm na potrubí</t>
  </si>
  <si>
    <t>-214531376</t>
  </si>
  <si>
    <t>117</t>
  </si>
  <si>
    <t>899722112</t>
  </si>
  <si>
    <t>Krytí potrubí z plastů výstražnou fólií z PVC 25 cm</t>
  </si>
  <si>
    <t>633025840</t>
  </si>
  <si>
    <t>118</t>
  </si>
  <si>
    <t>899911231.1</t>
  </si>
  <si>
    <t>Kluzná objímka - překop chránička 100</t>
  </si>
  <si>
    <t>1162351666</t>
  </si>
  <si>
    <t>119</t>
  </si>
  <si>
    <t>899911251.1</t>
  </si>
  <si>
    <t>Kluzná objímka  - protlak chránička DN 150 + chránička DN 150</t>
  </si>
  <si>
    <t>-1776667387</t>
  </si>
  <si>
    <t>28+4</t>
  </si>
  <si>
    <t>120</t>
  </si>
  <si>
    <t>899913122</t>
  </si>
  <si>
    <t>Uzavírací manžeta chráničky potrubí DN 50 x 100</t>
  </si>
  <si>
    <t>-461652814</t>
  </si>
  <si>
    <t>121</t>
  </si>
  <si>
    <t>899913133</t>
  </si>
  <si>
    <t>Uzavírací manžeta chráničky potrubí DN 80 x 150</t>
  </si>
  <si>
    <t>1685833261</t>
  </si>
  <si>
    <t>Ostatní konstrukce a práce, bourání</t>
  </si>
  <si>
    <t>122</t>
  </si>
  <si>
    <t>919735112</t>
  </si>
  <si>
    <t>Řezání stávajícího živičného krytu hl přes 50 do 100 mm</t>
  </si>
  <si>
    <t>316994497</t>
  </si>
  <si>
    <t>123</t>
  </si>
  <si>
    <t>935111211</t>
  </si>
  <si>
    <t>Osazení příkopového žlabu do štěrkopísku tl 100 mm z betonových tvárnic š 800 mm</t>
  </si>
  <si>
    <t>-24032663</t>
  </si>
  <si>
    <t>124</t>
  </si>
  <si>
    <t>59227029.1</t>
  </si>
  <si>
    <t xml:space="preserve">žlabovka příkopová betonová </t>
  </si>
  <si>
    <t>1217069283</t>
  </si>
  <si>
    <t>125</t>
  </si>
  <si>
    <t>966008212</t>
  </si>
  <si>
    <t>Bourání odvodňovacího žlabu z betonových příkopových tvárnic š přes 500 do 800 mm</t>
  </si>
  <si>
    <t>974695950</t>
  </si>
  <si>
    <t>"řad 1.1"       5,0</t>
  </si>
  <si>
    <t>997</t>
  </si>
  <si>
    <t>Přesun sutě</t>
  </si>
  <si>
    <t>126</t>
  </si>
  <si>
    <t>997221551</t>
  </si>
  <si>
    <t>Vodorovná doprava suti ze sypkých materiálů do 1 km</t>
  </si>
  <si>
    <t>62466927</t>
  </si>
  <si>
    <t>127</t>
  </si>
  <si>
    <t>997221559</t>
  </si>
  <si>
    <t>Příplatek ZKD 1 km u vodorovné dopravy suti ze sypkých materiálů</t>
  </si>
  <si>
    <t>1731534344</t>
  </si>
  <si>
    <t>sut1*19</t>
  </si>
  <si>
    <t>128</t>
  </si>
  <si>
    <t>997221561</t>
  </si>
  <si>
    <t>Vodorovná doprava suti z kusových materiálů do 1 km</t>
  </si>
  <si>
    <t>-201381707</t>
  </si>
  <si>
    <t>115,567-sut1</t>
  </si>
  <si>
    <t>129</t>
  </si>
  <si>
    <t>997221569</t>
  </si>
  <si>
    <t>Příplatek ZKD 1 km u vodorovné dopravy suti z kusových materiálů</t>
  </si>
  <si>
    <t>-1091688931</t>
  </si>
  <si>
    <t>sut2*19</t>
  </si>
  <si>
    <t>130</t>
  </si>
  <si>
    <t>997221611</t>
  </si>
  <si>
    <t>Nakládání suti na dopravní prostředky pro vodorovnou dopravu</t>
  </si>
  <si>
    <t>1460788824</t>
  </si>
  <si>
    <t>131</t>
  </si>
  <si>
    <t>997221615</t>
  </si>
  <si>
    <t>Poplatek za uložení na skládce (skládkovné) stavebního odpadu betonového kód odpadu 17 01 01</t>
  </si>
  <si>
    <t>-1067902684</t>
  </si>
  <si>
    <t>132</t>
  </si>
  <si>
    <t>997221645</t>
  </si>
  <si>
    <t>Poplatek za uložení na skládce (skládkovné) odpadu asfaltového bez dehtu kód odpadu 17 03 02</t>
  </si>
  <si>
    <t>1474692603</t>
  </si>
  <si>
    <t>133</t>
  </si>
  <si>
    <t>997221873</t>
  </si>
  <si>
    <t>Poplatek za uložení na recyklační skládce (skládkovné) stavebního odpadu zeminy a kamení zatříděného do Katalogu odpadů pod kódem 17 05 04</t>
  </si>
  <si>
    <t>457408256</t>
  </si>
  <si>
    <t>sut1-37,939</t>
  </si>
  <si>
    <t>998</t>
  </si>
  <si>
    <t>Přesun hmot</t>
  </si>
  <si>
    <t>134</t>
  </si>
  <si>
    <t>998276101</t>
  </si>
  <si>
    <t>Přesun hmot pro trubní vedení z trub z plastických hmot otevřený výkop</t>
  </si>
  <si>
    <t>1136628621</t>
  </si>
  <si>
    <t>j</t>
  </si>
  <si>
    <t>58,539</t>
  </si>
  <si>
    <t>30,008</t>
  </si>
  <si>
    <t>65,142</t>
  </si>
  <si>
    <t>23,405</t>
  </si>
  <si>
    <t>9,92</t>
  </si>
  <si>
    <t>2,48</t>
  </si>
  <si>
    <t>02 - IO 02 ATS</t>
  </si>
  <si>
    <t>PSV - Práce a dodávky PSV</t>
  </si>
  <si>
    <t xml:space="preserve">    762 - Konstrukce tesařské</t>
  </si>
  <si>
    <t>M - Práce a dodávky M</t>
  </si>
  <si>
    <t xml:space="preserve">    35-M - Montáž čerpadel, kompr.a vodoh.zař.</t>
  </si>
  <si>
    <t>2027168510</t>
  </si>
  <si>
    <t>1369365572</t>
  </si>
  <si>
    <t>-125798929</t>
  </si>
  <si>
    <t>121151103</t>
  </si>
  <si>
    <t>Sejmutí ornice plochy do 100 m2 tl vrstvy do 200 mm strojně</t>
  </si>
  <si>
    <t>792760841</t>
  </si>
  <si>
    <t>5,0*5,0</t>
  </si>
  <si>
    <t>1,0*31</t>
  </si>
  <si>
    <t>131251202</t>
  </si>
  <si>
    <t>Hloubení jam zapažených v hornině třídy těžitelnosti I skupiny 3 objem do 50 m3 strojně</t>
  </si>
  <si>
    <t>-606541698</t>
  </si>
  <si>
    <t>(2,3+1,2*2)*(2,3+1,2*2)*(2,0+0,15+0,2+0,3)</t>
  </si>
  <si>
    <t>j*0,6</t>
  </si>
  <si>
    <t>131351202</t>
  </si>
  <si>
    <t>Hloubení jam zapažených v hornině třídy těžitelnosti II skupiny 4 objem do 50 m3 strojně</t>
  </si>
  <si>
    <t>337578687</t>
  </si>
  <si>
    <t>j*0,4</t>
  </si>
  <si>
    <t>132254102</t>
  </si>
  <si>
    <t>Hloubení rýh zapažených š do 800 mm v hornině třídy těžitelnosti I skupiny 3 objem do 50 m3 strojně</t>
  </si>
  <si>
    <t>798284373</t>
  </si>
  <si>
    <t>odvodnění</t>
  </si>
  <si>
    <t>0,8*(0,82+1,6)*0,5*31,0</t>
  </si>
  <si>
    <t>132354102</t>
  </si>
  <si>
    <t>Hloubení rýh zapažených š do 800 mm v hornině třídy těžitelnosti II skupiny 4 objem do 50 m3 strojně</t>
  </si>
  <si>
    <t>2054520955</t>
  </si>
  <si>
    <t>1017489209</t>
  </si>
  <si>
    <t>r/0,8*2</t>
  </si>
  <si>
    <t>-777082291</t>
  </si>
  <si>
    <t>872494387</t>
  </si>
  <si>
    <t>(2,3+1,2*2+2,3+1,2*2)*2*(2,0+0,15+0,2+0,3)</t>
  </si>
  <si>
    <t>-267717565</t>
  </si>
  <si>
    <t>-1675884094</t>
  </si>
  <si>
    <t>-1478912480</t>
  </si>
  <si>
    <t>-1170281416</t>
  </si>
  <si>
    <t>-379922237</t>
  </si>
  <si>
    <t>j+r</t>
  </si>
  <si>
    <t>-113781334</t>
  </si>
  <si>
    <t>722356509</t>
  </si>
  <si>
    <t>1281740745</t>
  </si>
  <si>
    <t>-1733087381</t>
  </si>
  <si>
    <t>-698975985</t>
  </si>
  <si>
    <t>1351716379</t>
  </si>
  <si>
    <t>-1517614594</t>
  </si>
  <si>
    <t>r+j</t>
  </si>
  <si>
    <t>-p1-p2</t>
  </si>
  <si>
    <t>-3,14*1,15*1,15*(0,15+2,0+0,2+0,3)</t>
  </si>
  <si>
    <t>-14829664</t>
  </si>
  <si>
    <t>0,8*0,4*31</t>
  </si>
  <si>
    <t>628819157</t>
  </si>
  <si>
    <t>9,92*2 'Přepočtené koeficientem množství</t>
  </si>
  <si>
    <t>181311103</t>
  </si>
  <si>
    <t>Rozprostření ornice tl vrstvy do 200 mm v rovině nebo ve svahu do 1:5 ručně</t>
  </si>
  <si>
    <t>-1217734162</t>
  </si>
  <si>
    <t>-742125796</t>
  </si>
  <si>
    <t>-763712815</t>
  </si>
  <si>
    <t>56*0,02 'Přepočtené koeficientem množství</t>
  </si>
  <si>
    <t>-1097076637</t>
  </si>
  <si>
    <t>-1790236779</t>
  </si>
  <si>
    <t>-1824977613</t>
  </si>
  <si>
    <t>0,8*0,1*31</t>
  </si>
  <si>
    <t>871265221</t>
  </si>
  <si>
    <t>Kanalizační potrubí z tvrdého PVC jednovrstvé tuhost třídy SN8 DN 110</t>
  </si>
  <si>
    <t>1063351722</t>
  </si>
  <si>
    <t>877260310.1</t>
  </si>
  <si>
    <t>Montáž zápach.uzávěrů na kanalizačním potrubí z PP nebo tvrdého PVC trub hladkých plnostěnných DN 100</t>
  </si>
  <si>
    <t>853729648</t>
  </si>
  <si>
    <t>28619493</t>
  </si>
  <si>
    <t>uzávěrka zápachová PE-HD s dlouhým hrdlem a čisticím otvorem D 110</t>
  </si>
  <si>
    <t>2091637710</t>
  </si>
  <si>
    <t>87735R001</t>
  </si>
  <si>
    <t>Napojení na stávající kanalizaci</t>
  </si>
  <si>
    <t>659198305</t>
  </si>
  <si>
    <t>892271111</t>
  </si>
  <si>
    <t>Tlaková zkouška vodou potrubí DN 100 nebo 125</t>
  </si>
  <si>
    <t>-206691382</t>
  </si>
  <si>
    <t>-36105252</t>
  </si>
  <si>
    <t>PSV</t>
  </si>
  <si>
    <t>Práce a dodávky PSV</t>
  </si>
  <si>
    <t>762</t>
  </si>
  <si>
    <t>Konstrukce tesařské</t>
  </si>
  <si>
    <t>7623412r01</t>
  </si>
  <si>
    <t>AT stanice krytí dřevěným přístřeškem s dřevěnými sloupky 150x150 mm s pultovou střechou o půdorysných rozměrech 3x3 m a výšce 2,1-2,5 m. montá+dodávka,vč.střešní krytiny,odvodnění,povrch.úpravy,patek,zemních prací</t>
  </si>
  <si>
    <t>kpl</t>
  </si>
  <si>
    <t>-4494982</t>
  </si>
  <si>
    <t>Práce a dodávky M</t>
  </si>
  <si>
    <t>35-M</t>
  </si>
  <si>
    <t>Montáž čerpadel, kompr.a vodoh.zař.</t>
  </si>
  <si>
    <t>3500</t>
  </si>
  <si>
    <t>AT stanice mont+dodávka dle cenové nabídky vč.dopravy</t>
  </si>
  <si>
    <t>93179812</t>
  </si>
  <si>
    <t xml:space="preserve">03 - IO 03 Venkovní odběrné zařízení NN </t>
  </si>
  <si>
    <t xml:space="preserve">    21-M - Elektromontáže</t>
  </si>
  <si>
    <t>21-M</t>
  </si>
  <si>
    <t>Elektromontáže</t>
  </si>
  <si>
    <t>2100</t>
  </si>
  <si>
    <t>Venkovní odběrné zařízení NN viz.příloha</t>
  </si>
  <si>
    <t>890462707</t>
  </si>
  <si>
    <t>04 -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</si>
  <si>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</si>
  <si>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</si>
  <si>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</si>
  <si>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</si>
  <si>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VRN</t>
  </si>
  <si>
    <t>VRN1</t>
  </si>
  <si>
    <t>Průzkumné, geodetické a projektové práce</t>
  </si>
  <si>
    <t>012103000</t>
  </si>
  <si>
    <t>Geodetické práce před výstavbou</t>
  </si>
  <si>
    <t>1024</t>
  </si>
  <si>
    <t>388201238</t>
  </si>
  <si>
    <t>012203000</t>
  </si>
  <si>
    <t>Geodetické práce při provádění stavby</t>
  </si>
  <si>
    <t>-1628620501</t>
  </si>
  <si>
    <t>012303000</t>
  </si>
  <si>
    <t>Geodetické práce po výstavbě</t>
  </si>
  <si>
    <t>-1833904526</t>
  </si>
  <si>
    <t>VRN3</t>
  </si>
  <si>
    <t>Zařízení staveniště</t>
  </si>
  <si>
    <t>030001000</t>
  </si>
  <si>
    <t>1713714296</t>
  </si>
  <si>
    <t>035103005</t>
  </si>
  <si>
    <t>Zábor lesního pozemku</t>
  </si>
  <si>
    <t>1745440230</t>
  </si>
  <si>
    <t>VRN7</t>
  </si>
  <si>
    <t>Provozní vlivy</t>
  </si>
  <si>
    <t>072002000</t>
  </si>
  <si>
    <t>Silniční provoz- dočasné dopravní značení</t>
  </si>
  <si>
    <t>1265126711</t>
  </si>
  <si>
    <t>SEZNAM FIGUR</t>
  </si>
  <si>
    <t>Výměra</t>
  </si>
  <si>
    <t xml:space="preserve"> 01</t>
  </si>
  <si>
    <t>Použití figury:</t>
  </si>
  <si>
    <t xml:space="preserve"> 02</t>
  </si>
  <si>
    <t>r_1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</si>
</sst>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>
      <selection activeCell="K6" sqref="K6:AJ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36" t="s">
        <v>5</v>
      </c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0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20"/>
      <c r="BE5" s="21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2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20"/>
      <c r="BE6" s="21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1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18"/>
      <c r="BS8" s="17" t="s">
        <v>6</v>
      </c>
    </row>
    <row r="9" spans="1:74" ht="14.45" customHeight="1">
      <c r="B9" s="20"/>
      <c r="AR9" s="20"/>
      <c r="BE9" s="21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1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18"/>
      <c r="BS11" s="17" t="s">
        <v>6</v>
      </c>
    </row>
    <row r="12" spans="1:74" ht="6.95" customHeight="1">
      <c r="B12" s="20"/>
      <c r="AR12" s="20"/>
      <c r="BE12" s="21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18"/>
      <c r="BS13" s="17" t="s">
        <v>6</v>
      </c>
    </row>
    <row r="14" spans="1:74" ht="12.75">
      <c r="B14" s="20"/>
      <c r="E14" s="223" t="s">
        <v>29</v>
      </c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7" t="s">
        <v>27</v>
      </c>
      <c r="AN14" s="29" t="s">
        <v>29</v>
      </c>
      <c r="AR14" s="20"/>
      <c r="BE14" s="218"/>
      <c r="BS14" s="17" t="s">
        <v>6</v>
      </c>
    </row>
    <row r="15" spans="1:74" ht="6.95" customHeight="1">
      <c r="B15" s="20"/>
      <c r="AR15" s="20"/>
      <c r="BE15" s="218"/>
      <c r="BS15" s="17" t="s">
        <v>3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18"/>
      <c r="BS16" s="17" t="s">
        <v>3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18"/>
      <c r="BS17" s="17" t="s">
        <v>32</v>
      </c>
    </row>
    <row r="18" spans="2:71" ht="6.95" customHeight="1">
      <c r="B18" s="20"/>
      <c r="AR18" s="20"/>
      <c r="BE18" s="21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21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218"/>
      <c r="BS20" s="17" t="s">
        <v>32</v>
      </c>
    </row>
    <row r="21" spans="2:71" ht="6.95" customHeight="1">
      <c r="B21" s="20"/>
      <c r="AR21" s="20"/>
      <c r="BE21" s="218"/>
    </row>
    <row r="22" spans="2:71" ht="12" customHeight="1">
      <c r="B22" s="20"/>
      <c r="D22" s="27" t="s">
        <v>35</v>
      </c>
      <c r="AR22" s="20"/>
      <c r="BE22" s="218"/>
    </row>
    <row r="23" spans="2:71" ht="16.5" customHeight="1">
      <c r="B23" s="20"/>
      <c r="E23" s="225" t="s">
        <v>1</v>
      </c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R23" s="20"/>
      <c r="BE23" s="218"/>
    </row>
    <row r="24" spans="2:71" ht="6.95" customHeight="1">
      <c r="B24" s="20"/>
      <c r="AR24" s="20"/>
      <c r="BE24" s="21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8"/>
    </row>
    <row r="26" spans="2:71" s="1" customFormat="1" ht="25.9" customHeight="1">
      <c r="B26" s="32"/>
      <c r="D26" s="33" t="s">
        <v>36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6">
        <f>ROUND(AG94,2)</f>
        <v>0</v>
      </c>
      <c r="AL26" s="227"/>
      <c r="AM26" s="227"/>
      <c r="AN26" s="227"/>
      <c r="AO26" s="227"/>
      <c r="AR26" s="32"/>
      <c r="BE26" s="218"/>
    </row>
    <row r="27" spans="2:71" s="1" customFormat="1" ht="6.95" customHeight="1">
      <c r="B27" s="32"/>
      <c r="AR27" s="32"/>
      <c r="BE27" s="218"/>
    </row>
    <row r="28" spans="2:71" s="1" customFormat="1" ht="12.75">
      <c r="B28" s="32"/>
      <c r="L28" s="228" t="s">
        <v>37</v>
      </c>
      <c r="M28" s="228"/>
      <c r="N28" s="228"/>
      <c r="O28" s="228"/>
      <c r="P28" s="228"/>
      <c r="W28" s="228" t="s">
        <v>38</v>
      </c>
      <c r="X28" s="228"/>
      <c r="Y28" s="228"/>
      <c r="Z28" s="228"/>
      <c r="AA28" s="228"/>
      <c r="AB28" s="228"/>
      <c r="AC28" s="228"/>
      <c r="AD28" s="228"/>
      <c r="AE28" s="228"/>
      <c r="AK28" s="228" t="s">
        <v>39</v>
      </c>
      <c r="AL28" s="228"/>
      <c r="AM28" s="228"/>
      <c r="AN28" s="228"/>
      <c r="AO28" s="228"/>
      <c r="AR28" s="32"/>
      <c r="BE28" s="218"/>
    </row>
    <row r="29" spans="2:71" s="2" customFormat="1" ht="14.45" customHeight="1">
      <c r="B29" s="36"/>
      <c r="D29" s="27" t="s">
        <v>40</v>
      </c>
      <c r="F29" s="27" t="s">
        <v>41</v>
      </c>
      <c r="L29" s="231">
        <v>0.21</v>
      </c>
      <c r="M29" s="230"/>
      <c r="N29" s="230"/>
      <c r="O29" s="230"/>
      <c r="P29" s="230"/>
      <c r="W29" s="229">
        <f>ROUND(AZ94, 2)</f>
        <v>0</v>
      </c>
      <c r="X29" s="230"/>
      <c r="Y29" s="230"/>
      <c r="Z29" s="230"/>
      <c r="AA29" s="230"/>
      <c r="AB29" s="230"/>
      <c r="AC29" s="230"/>
      <c r="AD29" s="230"/>
      <c r="AE29" s="230"/>
      <c r="AK29" s="229">
        <f>ROUND(AV94, 2)</f>
        <v>0</v>
      </c>
      <c r="AL29" s="230"/>
      <c r="AM29" s="230"/>
      <c r="AN29" s="230"/>
      <c r="AO29" s="230"/>
      <c r="AR29" s="36"/>
      <c r="BE29" s="219"/>
    </row>
    <row r="30" spans="2:71" s="2" customFormat="1" ht="14.45" customHeight="1">
      <c r="B30" s="36"/>
      <c r="F30" s="27" t="s">
        <v>42</v>
      </c>
      <c r="L30" s="231">
        <v>0.15</v>
      </c>
      <c r="M30" s="230"/>
      <c r="N30" s="230"/>
      <c r="O30" s="230"/>
      <c r="P30" s="230"/>
      <c r="W30" s="229">
        <f>ROUND(BA94, 2)</f>
        <v>0</v>
      </c>
      <c r="X30" s="230"/>
      <c r="Y30" s="230"/>
      <c r="Z30" s="230"/>
      <c r="AA30" s="230"/>
      <c r="AB30" s="230"/>
      <c r="AC30" s="230"/>
      <c r="AD30" s="230"/>
      <c r="AE30" s="230"/>
      <c r="AK30" s="229">
        <f>ROUND(AW94, 2)</f>
        <v>0</v>
      </c>
      <c r="AL30" s="230"/>
      <c r="AM30" s="230"/>
      <c r="AN30" s="230"/>
      <c r="AO30" s="230"/>
      <c r="AR30" s="36"/>
      <c r="BE30" s="219"/>
    </row>
    <row r="31" spans="2:71" s="2" customFormat="1" ht="14.45" hidden="1" customHeight="1">
      <c r="B31" s="36"/>
      <c r="F31" s="27" t="s">
        <v>43</v>
      </c>
      <c r="L31" s="231">
        <v>0.21</v>
      </c>
      <c r="M31" s="230"/>
      <c r="N31" s="230"/>
      <c r="O31" s="230"/>
      <c r="P31" s="230"/>
      <c r="W31" s="229">
        <f>ROUND(BB94, 2)</f>
        <v>0</v>
      </c>
      <c r="X31" s="230"/>
      <c r="Y31" s="230"/>
      <c r="Z31" s="230"/>
      <c r="AA31" s="230"/>
      <c r="AB31" s="230"/>
      <c r="AC31" s="230"/>
      <c r="AD31" s="230"/>
      <c r="AE31" s="230"/>
      <c r="AK31" s="229">
        <v>0</v>
      </c>
      <c r="AL31" s="230"/>
      <c r="AM31" s="230"/>
      <c r="AN31" s="230"/>
      <c r="AO31" s="230"/>
      <c r="AR31" s="36"/>
      <c r="BE31" s="219"/>
    </row>
    <row r="32" spans="2:71" s="2" customFormat="1" ht="14.45" hidden="1" customHeight="1">
      <c r="B32" s="36"/>
      <c r="F32" s="27" t="s">
        <v>44</v>
      </c>
      <c r="L32" s="231">
        <v>0.15</v>
      </c>
      <c r="M32" s="230"/>
      <c r="N32" s="230"/>
      <c r="O32" s="230"/>
      <c r="P32" s="230"/>
      <c r="W32" s="229">
        <f>ROUND(BC94, 2)</f>
        <v>0</v>
      </c>
      <c r="X32" s="230"/>
      <c r="Y32" s="230"/>
      <c r="Z32" s="230"/>
      <c r="AA32" s="230"/>
      <c r="AB32" s="230"/>
      <c r="AC32" s="230"/>
      <c r="AD32" s="230"/>
      <c r="AE32" s="230"/>
      <c r="AK32" s="229">
        <v>0</v>
      </c>
      <c r="AL32" s="230"/>
      <c r="AM32" s="230"/>
      <c r="AN32" s="230"/>
      <c r="AO32" s="230"/>
      <c r="AR32" s="36"/>
      <c r="BE32" s="219"/>
    </row>
    <row r="33" spans="2:57" s="2" customFormat="1" ht="14.45" hidden="1" customHeight="1">
      <c r="B33" s="36"/>
      <c r="F33" s="27" t="s">
        <v>45</v>
      </c>
      <c r="L33" s="231">
        <v>0</v>
      </c>
      <c r="M33" s="230"/>
      <c r="N33" s="230"/>
      <c r="O33" s="230"/>
      <c r="P33" s="230"/>
      <c r="W33" s="229">
        <f>ROUND(BD94, 2)</f>
        <v>0</v>
      </c>
      <c r="X33" s="230"/>
      <c r="Y33" s="230"/>
      <c r="Z33" s="230"/>
      <c r="AA33" s="230"/>
      <c r="AB33" s="230"/>
      <c r="AC33" s="230"/>
      <c r="AD33" s="230"/>
      <c r="AE33" s="230"/>
      <c r="AK33" s="229">
        <v>0</v>
      </c>
      <c r="AL33" s="230"/>
      <c r="AM33" s="230"/>
      <c r="AN33" s="230"/>
      <c r="AO33" s="230"/>
      <c r="AR33" s="36"/>
      <c r="BE33" s="219"/>
    </row>
    <row r="34" spans="2:57" s="1" customFormat="1" ht="6.95" customHeight="1">
      <c r="B34" s="32"/>
      <c r="AR34" s="32"/>
      <c r="BE34" s="218"/>
    </row>
    <row r="35" spans="2:57" s="1" customFormat="1" ht="25.9" customHeight="1">
      <c r="B35" s="32"/>
      <c r="C35" s="37"/>
      <c r="D35" s="38" t="s">
        <v>46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47</v>
      </c>
      <c r="U35" s="39"/>
      <c r="V35" s="39"/>
      <c r="W35" s="39"/>
      <c r="X35" s="235" t="s">
        <v>48</v>
      </c>
      <c r="Y35" s="233"/>
      <c r="Z35" s="233"/>
      <c r="AA35" s="233"/>
      <c r="AB35" s="233"/>
      <c r="AC35" s="39"/>
      <c r="AD35" s="39"/>
      <c r="AE35" s="39"/>
      <c r="AF35" s="39"/>
      <c r="AG35" s="39"/>
      <c r="AH35" s="39"/>
      <c r="AI35" s="39"/>
      <c r="AJ35" s="39"/>
      <c r="AK35" s="232">
        <f>SUM(AK26:AK33)</f>
        <v>0</v>
      </c>
      <c r="AL35" s="233"/>
      <c r="AM35" s="233"/>
      <c r="AN35" s="233"/>
      <c r="AO35" s="234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49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50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51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52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51</v>
      </c>
      <c r="AI60" s="34"/>
      <c r="AJ60" s="34"/>
      <c r="AK60" s="34"/>
      <c r="AL60" s="34"/>
      <c r="AM60" s="43" t="s">
        <v>52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53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54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51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52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51</v>
      </c>
      <c r="AI75" s="34"/>
      <c r="AJ75" s="34"/>
      <c r="AK75" s="34"/>
      <c r="AL75" s="34"/>
      <c r="AM75" s="43" t="s">
        <v>52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55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0</v>
      </c>
      <c r="AR84" s="48"/>
    </row>
    <row r="85" spans="1:91" s="4" customFormat="1" ht="36.950000000000003" customHeight="1">
      <c r="B85" s="49"/>
      <c r="C85" s="50" t="s">
        <v>16</v>
      </c>
      <c r="L85" s="198" t="str">
        <f>K6</f>
        <v>PRODLOUŽENÍ VODOVODU ZUBŘÍ ul. Čertoryje a Pod Javorníkem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k.ú. Zubří</v>
      </c>
      <c r="AI87" s="27" t="s">
        <v>22</v>
      </c>
      <c r="AM87" s="200" t="str">
        <f>IF(AN8= "","",AN8)</f>
        <v>31. 7. 2023</v>
      </c>
      <c r="AN87" s="20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Město Zubří</v>
      </c>
      <c r="AI89" s="27" t="s">
        <v>30</v>
      </c>
      <c r="AM89" s="201" t="str">
        <f>IF(E17="","",E17)</f>
        <v>Ing.Romana Kašparová</v>
      </c>
      <c r="AN89" s="202"/>
      <c r="AO89" s="202"/>
      <c r="AP89" s="202"/>
      <c r="AR89" s="32"/>
      <c r="AS89" s="203" t="s">
        <v>56</v>
      </c>
      <c r="AT89" s="204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01" t="str">
        <f>IF(E20="","",E20)</f>
        <v>Fajfrová Irena</v>
      </c>
      <c r="AN90" s="202"/>
      <c r="AO90" s="202"/>
      <c r="AP90" s="202"/>
      <c r="AR90" s="32"/>
      <c r="AS90" s="205"/>
      <c r="AT90" s="206"/>
      <c r="BD90" s="56"/>
    </row>
    <row r="91" spans="1:91" s="1" customFormat="1" ht="10.9" customHeight="1">
      <c r="B91" s="32"/>
      <c r="AR91" s="32"/>
      <c r="AS91" s="205"/>
      <c r="AT91" s="206"/>
      <c r="BD91" s="56"/>
    </row>
    <row r="92" spans="1:91" s="1" customFormat="1" ht="29.25" customHeight="1">
      <c r="B92" s="32"/>
      <c r="C92" s="207" t="s">
        <v>57</v>
      </c>
      <c r="D92" s="208"/>
      <c r="E92" s="208"/>
      <c r="F92" s="208"/>
      <c r="G92" s="208"/>
      <c r="H92" s="57"/>
      <c r="I92" s="210" t="s">
        <v>58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9" t="s">
        <v>59</v>
      </c>
      <c r="AH92" s="208"/>
      <c r="AI92" s="208"/>
      <c r="AJ92" s="208"/>
      <c r="AK92" s="208"/>
      <c r="AL92" s="208"/>
      <c r="AM92" s="208"/>
      <c r="AN92" s="210" t="s">
        <v>60</v>
      </c>
      <c r="AO92" s="208"/>
      <c r="AP92" s="211"/>
      <c r="AQ92" s="58" t="s">
        <v>61</v>
      </c>
      <c r="AR92" s="32"/>
      <c r="AS92" s="59" t="s">
        <v>62</v>
      </c>
      <c r="AT92" s="60" t="s">
        <v>63</v>
      </c>
      <c r="AU92" s="60" t="s">
        <v>64</v>
      </c>
      <c r="AV92" s="60" t="s">
        <v>65</v>
      </c>
      <c r="AW92" s="60" t="s">
        <v>66</v>
      </c>
      <c r="AX92" s="60" t="s">
        <v>67</v>
      </c>
      <c r="AY92" s="60" t="s">
        <v>68</v>
      </c>
      <c r="AZ92" s="60" t="s">
        <v>69</v>
      </c>
      <c r="BA92" s="60" t="s">
        <v>70</v>
      </c>
      <c r="BB92" s="60" t="s">
        <v>71</v>
      </c>
      <c r="BC92" s="60" t="s">
        <v>72</v>
      </c>
      <c r="BD92" s="61" t="s">
        <v>73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74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5">
        <f>ROUND(SUM(AG95:AG98),2)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75</v>
      </c>
      <c r="BT94" s="72" t="s">
        <v>76</v>
      </c>
      <c r="BU94" s="73" t="s">
        <v>77</v>
      </c>
      <c r="BV94" s="72" t="s">
        <v>78</v>
      </c>
      <c r="BW94" s="72" t="s">
        <v>4</v>
      </c>
      <c r="BX94" s="72" t="s">
        <v>79</v>
      </c>
      <c r="CL94" s="72" t="s">
        <v>1</v>
      </c>
    </row>
    <row r="95" spans="1:91" s="6" customFormat="1" ht="16.5" customHeight="1">
      <c r="A95" s="74" t="s">
        <v>80</v>
      </c>
      <c r="B95" s="75"/>
      <c r="C95" s="76"/>
      <c r="D95" s="212" t="s">
        <v>81</v>
      </c>
      <c r="E95" s="212"/>
      <c r="F95" s="212"/>
      <c r="G95" s="212"/>
      <c r="H95" s="212"/>
      <c r="I95" s="77"/>
      <c r="J95" s="212" t="s">
        <v>82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3">
        <f>'01 - IO 01 Vodovod'!J30</f>
        <v>0</v>
      </c>
      <c r="AH95" s="214"/>
      <c r="AI95" s="214"/>
      <c r="AJ95" s="214"/>
      <c r="AK95" s="214"/>
      <c r="AL95" s="214"/>
      <c r="AM95" s="214"/>
      <c r="AN95" s="213">
        <f>SUM(AG95,AT95)</f>
        <v>0</v>
      </c>
      <c r="AO95" s="214"/>
      <c r="AP95" s="214"/>
      <c r="AQ95" s="78" t="s">
        <v>83</v>
      </c>
      <c r="AR95" s="75"/>
      <c r="AS95" s="79">
        <v>0</v>
      </c>
      <c r="AT95" s="80">
        <f>ROUND(SUM(AV95:AW95),2)</f>
        <v>0</v>
      </c>
      <c r="AU95" s="81">
        <f>'01 - IO 01 Vodovod'!P124</f>
        <v>0</v>
      </c>
      <c r="AV95" s="80">
        <f>'01 - IO 01 Vodovod'!J33</f>
        <v>0</v>
      </c>
      <c r="AW95" s="80">
        <f>'01 - IO 01 Vodovod'!J34</f>
        <v>0</v>
      </c>
      <c r="AX95" s="80">
        <f>'01 - IO 01 Vodovod'!J35</f>
        <v>0</v>
      </c>
      <c r="AY95" s="80">
        <f>'01 - IO 01 Vodovod'!J36</f>
        <v>0</v>
      </c>
      <c r="AZ95" s="80">
        <f>'01 - IO 01 Vodovod'!F33</f>
        <v>0</v>
      </c>
      <c r="BA95" s="80">
        <f>'01 - IO 01 Vodovod'!F34</f>
        <v>0</v>
      </c>
      <c r="BB95" s="80">
        <f>'01 - IO 01 Vodovod'!F35</f>
        <v>0</v>
      </c>
      <c r="BC95" s="80">
        <f>'01 - IO 01 Vodovod'!F36</f>
        <v>0</v>
      </c>
      <c r="BD95" s="82">
        <f>'01 - IO 01 Vodovod'!F37</f>
        <v>0</v>
      </c>
      <c r="BT95" s="83" t="s">
        <v>84</v>
      </c>
      <c r="BV95" s="83" t="s">
        <v>78</v>
      </c>
      <c r="BW95" s="83" t="s">
        <v>85</v>
      </c>
      <c r="BX95" s="83" t="s">
        <v>4</v>
      </c>
      <c r="CL95" s="83" t="s">
        <v>1</v>
      </c>
      <c r="CM95" s="83" t="s">
        <v>86</v>
      </c>
    </row>
    <row r="96" spans="1:91" s="6" customFormat="1" ht="16.5" customHeight="1">
      <c r="A96" s="74" t="s">
        <v>80</v>
      </c>
      <c r="B96" s="75"/>
      <c r="C96" s="76"/>
      <c r="D96" s="212" t="s">
        <v>87</v>
      </c>
      <c r="E96" s="212"/>
      <c r="F96" s="212"/>
      <c r="G96" s="212"/>
      <c r="H96" s="212"/>
      <c r="I96" s="77"/>
      <c r="J96" s="212" t="s">
        <v>88</v>
      </c>
      <c r="K96" s="212"/>
      <c r="L96" s="212"/>
      <c r="M96" s="212"/>
      <c r="N96" s="212"/>
      <c r="O96" s="212"/>
      <c r="P96" s="212"/>
      <c r="Q96" s="212"/>
      <c r="R96" s="212"/>
      <c r="S96" s="212"/>
      <c r="T96" s="212"/>
      <c r="U96" s="212"/>
      <c r="V96" s="212"/>
      <c r="W96" s="212"/>
      <c r="X96" s="212"/>
      <c r="Y96" s="212"/>
      <c r="Z96" s="212"/>
      <c r="AA96" s="212"/>
      <c r="AB96" s="212"/>
      <c r="AC96" s="212"/>
      <c r="AD96" s="212"/>
      <c r="AE96" s="212"/>
      <c r="AF96" s="212"/>
      <c r="AG96" s="213">
        <f>'02 - IO 02 ATS'!J30</f>
        <v>0</v>
      </c>
      <c r="AH96" s="214"/>
      <c r="AI96" s="214"/>
      <c r="AJ96" s="214"/>
      <c r="AK96" s="214"/>
      <c r="AL96" s="214"/>
      <c r="AM96" s="214"/>
      <c r="AN96" s="213">
        <f>SUM(AG96,AT96)</f>
        <v>0</v>
      </c>
      <c r="AO96" s="214"/>
      <c r="AP96" s="214"/>
      <c r="AQ96" s="78" t="s">
        <v>83</v>
      </c>
      <c r="AR96" s="75"/>
      <c r="AS96" s="79">
        <v>0</v>
      </c>
      <c r="AT96" s="80">
        <f>ROUND(SUM(AV96:AW96),2)</f>
        <v>0</v>
      </c>
      <c r="AU96" s="81">
        <f>'02 - IO 02 ATS'!P125</f>
        <v>0</v>
      </c>
      <c r="AV96" s="80">
        <f>'02 - IO 02 ATS'!J33</f>
        <v>0</v>
      </c>
      <c r="AW96" s="80">
        <f>'02 - IO 02 ATS'!J34</f>
        <v>0</v>
      </c>
      <c r="AX96" s="80">
        <f>'02 - IO 02 ATS'!J35</f>
        <v>0</v>
      </c>
      <c r="AY96" s="80">
        <f>'02 - IO 02 ATS'!J36</f>
        <v>0</v>
      </c>
      <c r="AZ96" s="80">
        <f>'02 - IO 02 ATS'!F33</f>
        <v>0</v>
      </c>
      <c r="BA96" s="80">
        <f>'02 - IO 02 ATS'!F34</f>
        <v>0</v>
      </c>
      <c r="BB96" s="80">
        <f>'02 - IO 02 ATS'!F35</f>
        <v>0</v>
      </c>
      <c r="BC96" s="80">
        <f>'02 - IO 02 ATS'!F36</f>
        <v>0</v>
      </c>
      <c r="BD96" s="82">
        <f>'02 - IO 02 ATS'!F37</f>
        <v>0</v>
      </c>
      <c r="BT96" s="83" t="s">
        <v>84</v>
      </c>
      <c r="BV96" s="83" t="s">
        <v>78</v>
      </c>
      <c r="BW96" s="83" t="s">
        <v>89</v>
      </c>
      <c r="BX96" s="83" t="s">
        <v>4</v>
      </c>
      <c r="CL96" s="83" t="s">
        <v>1</v>
      </c>
      <c r="CM96" s="83" t="s">
        <v>86</v>
      </c>
    </row>
    <row r="97" spans="1:91" s="6" customFormat="1" ht="16.5" customHeight="1">
      <c r="A97" s="74" t="s">
        <v>80</v>
      </c>
      <c r="B97" s="75"/>
      <c r="C97" s="76"/>
      <c r="D97" s="212" t="s">
        <v>90</v>
      </c>
      <c r="E97" s="212"/>
      <c r="F97" s="212"/>
      <c r="G97" s="212"/>
      <c r="H97" s="212"/>
      <c r="I97" s="77"/>
      <c r="J97" s="212" t="s">
        <v>91</v>
      </c>
      <c r="K97" s="212"/>
      <c r="L97" s="212"/>
      <c r="M97" s="212"/>
      <c r="N97" s="212"/>
      <c r="O97" s="212"/>
      <c r="P97" s="212"/>
      <c r="Q97" s="212"/>
      <c r="R97" s="212"/>
      <c r="S97" s="212"/>
      <c r="T97" s="212"/>
      <c r="U97" s="212"/>
      <c r="V97" s="212"/>
      <c r="W97" s="212"/>
      <c r="X97" s="212"/>
      <c r="Y97" s="212"/>
      <c r="Z97" s="212"/>
      <c r="AA97" s="212"/>
      <c r="AB97" s="212"/>
      <c r="AC97" s="212"/>
      <c r="AD97" s="212"/>
      <c r="AE97" s="212"/>
      <c r="AF97" s="212"/>
      <c r="AG97" s="213">
        <f>'03 - IO 03 Venkovní odběr...'!J30</f>
        <v>0</v>
      </c>
      <c r="AH97" s="214"/>
      <c r="AI97" s="214"/>
      <c r="AJ97" s="214"/>
      <c r="AK97" s="214"/>
      <c r="AL97" s="214"/>
      <c r="AM97" s="214"/>
      <c r="AN97" s="213">
        <f>SUM(AG97,AT97)</f>
        <v>0</v>
      </c>
      <c r="AO97" s="214"/>
      <c r="AP97" s="214"/>
      <c r="AQ97" s="78" t="s">
        <v>83</v>
      </c>
      <c r="AR97" s="75"/>
      <c r="AS97" s="79">
        <v>0</v>
      </c>
      <c r="AT97" s="80">
        <f>ROUND(SUM(AV97:AW97),2)</f>
        <v>0</v>
      </c>
      <c r="AU97" s="81">
        <f>'03 - IO 03 Venkovní odběr...'!P118</f>
        <v>0</v>
      </c>
      <c r="AV97" s="80">
        <f>'03 - IO 03 Venkovní odběr...'!J33</f>
        <v>0</v>
      </c>
      <c r="AW97" s="80">
        <f>'03 - IO 03 Venkovní odběr...'!J34</f>
        <v>0</v>
      </c>
      <c r="AX97" s="80">
        <f>'03 - IO 03 Venkovní odběr...'!J35</f>
        <v>0</v>
      </c>
      <c r="AY97" s="80">
        <f>'03 - IO 03 Venkovní odběr...'!J36</f>
        <v>0</v>
      </c>
      <c r="AZ97" s="80">
        <f>'03 - IO 03 Venkovní odběr...'!F33</f>
        <v>0</v>
      </c>
      <c r="BA97" s="80">
        <f>'03 - IO 03 Venkovní odběr...'!F34</f>
        <v>0</v>
      </c>
      <c r="BB97" s="80">
        <f>'03 - IO 03 Venkovní odběr...'!F35</f>
        <v>0</v>
      </c>
      <c r="BC97" s="80">
        <f>'03 - IO 03 Venkovní odběr...'!F36</f>
        <v>0</v>
      </c>
      <c r="BD97" s="82">
        <f>'03 - IO 03 Venkovní odběr...'!F37</f>
        <v>0</v>
      </c>
      <c r="BT97" s="83" t="s">
        <v>84</v>
      </c>
      <c r="BV97" s="83" t="s">
        <v>78</v>
      </c>
      <c r="BW97" s="83" t="s">
        <v>92</v>
      </c>
      <c r="BX97" s="83" t="s">
        <v>4</v>
      </c>
      <c r="CL97" s="83" t="s">
        <v>1</v>
      </c>
      <c r="CM97" s="83" t="s">
        <v>86</v>
      </c>
    </row>
    <row r="98" spans="1:91" s="6" customFormat="1" ht="16.5" customHeight="1">
      <c r="A98" s="74" t="s">
        <v>80</v>
      </c>
      <c r="B98" s="75"/>
      <c r="C98" s="76"/>
      <c r="D98" s="212" t="s">
        <v>93</v>
      </c>
      <c r="E98" s="212"/>
      <c r="F98" s="212"/>
      <c r="G98" s="212"/>
      <c r="H98" s="212"/>
      <c r="I98" s="77"/>
      <c r="J98" s="212" t="s">
        <v>94</v>
      </c>
      <c r="K98" s="212"/>
      <c r="L98" s="212"/>
      <c r="M98" s="212"/>
      <c r="N98" s="212"/>
      <c r="O98" s="212"/>
      <c r="P98" s="212"/>
      <c r="Q98" s="212"/>
      <c r="R98" s="212"/>
      <c r="S98" s="212"/>
      <c r="T98" s="212"/>
      <c r="U98" s="212"/>
      <c r="V98" s="212"/>
      <c r="W98" s="212"/>
      <c r="X98" s="212"/>
      <c r="Y98" s="212"/>
      <c r="Z98" s="212"/>
      <c r="AA98" s="212"/>
      <c r="AB98" s="212"/>
      <c r="AC98" s="212"/>
      <c r="AD98" s="212"/>
      <c r="AE98" s="212"/>
      <c r="AF98" s="212"/>
      <c r="AG98" s="213">
        <f>'04 - Vedlejší rozpočtové ...'!J30</f>
        <v>0</v>
      </c>
      <c r="AH98" s="214"/>
      <c r="AI98" s="214"/>
      <c r="AJ98" s="214"/>
      <c r="AK98" s="214"/>
      <c r="AL98" s="214"/>
      <c r="AM98" s="214"/>
      <c r="AN98" s="213">
        <f>SUM(AG98,AT98)</f>
        <v>0</v>
      </c>
      <c r="AO98" s="214"/>
      <c r="AP98" s="214"/>
      <c r="AQ98" s="78" t="s">
        <v>83</v>
      </c>
      <c r="AR98" s="75"/>
      <c r="AS98" s="84">
        <v>0</v>
      </c>
      <c r="AT98" s="85">
        <f>ROUND(SUM(AV98:AW98),2)</f>
        <v>0</v>
      </c>
      <c r="AU98" s="86">
        <f>'04 - Vedlejší rozpočtové ...'!P120</f>
        <v>0</v>
      </c>
      <c r="AV98" s="85">
        <f>'04 - Vedlejší rozpočtové ...'!J33</f>
        <v>0</v>
      </c>
      <c r="AW98" s="85">
        <f>'04 - Vedlejší rozpočtové ...'!J34</f>
        <v>0</v>
      </c>
      <c r="AX98" s="85">
        <f>'04 - Vedlejší rozpočtové ...'!J35</f>
        <v>0</v>
      </c>
      <c r="AY98" s="85">
        <f>'04 - Vedlejší rozpočtové ...'!J36</f>
        <v>0</v>
      </c>
      <c r="AZ98" s="85">
        <f>'04 - Vedlejší rozpočtové ...'!F33</f>
        <v>0</v>
      </c>
      <c r="BA98" s="85">
        <f>'04 - Vedlejší rozpočtové ...'!F34</f>
        <v>0</v>
      </c>
      <c r="BB98" s="85">
        <f>'04 - Vedlejší rozpočtové ...'!F35</f>
        <v>0</v>
      </c>
      <c r="BC98" s="85">
        <f>'04 - Vedlejší rozpočtové ...'!F36</f>
        <v>0</v>
      </c>
      <c r="BD98" s="87">
        <f>'04 - Vedlejší rozpočtové ...'!F37</f>
        <v>0</v>
      </c>
      <c r="BT98" s="83" t="s">
        <v>84</v>
      </c>
      <c r="BV98" s="83" t="s">
        <v>78</v>
      </c>
      <c r="BW98" s="83" t="s">
        <v>95</v>
      </c>
      <c r="BX98" s="83" t="s">
        <v>4</v>
      </c>
      <c r="CL98" s="83" t="s">
        <v>1</v>
      </c>
      <c r="CM98" s="83" t="s">
        <v>86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J85"/>
    <mergeCell ref="AM87:AN87"/>
    <mergeCell ref="AM89:AP89"/>
    <mergeCell ref="AS89:AT91"/>
    <mergeCell ref="AM90:AP90"/>
  </mergeCells>
  <hyperlinks>
    <hyperlink ref="A95" location="'01 - IO 01 Vodovod'!C2" display="/" xr:uid="{00000000-0004-0000-0000-000000000000}"/>
    <hyperlink ref="A96" location="'02 - IO 02 ATS'!C2" display="/" xr:uid="{00000000-0004-0000-0000-000001000000}"/>
    <hyperlink ref="A97" location="'03 - IO 03 Venkovní odběr...'!C2" display="/" xr:uid="{00000000-0004-0000-0000-000002000000}"/>
    <hyperlink ref="A98" location="'04 - Vedlejší rozpočtové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3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85</v>
      </c>
      <c r="AZ2" s="88" t="s">
        <v>96</v>
      </c>
      <c r="BA2" s="88" t="s">
        <v>1</v>
      </c>
      <c r="BB2" s="88" t="s">
        <v>1</v>
      </c>
      <c r="BC2" s="88" t="s">
        <v>97</v>
      </c>
      <c r="BD2" s="88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8" t="s">
        <v>98</v>
      </c>
      <c r="BA3" s="88" t="s">
        <v>1</v>
      </c>
      <c r="BB3" s="88" t="s">
        <v>1</v>
      </c>
      <c r="BC3" s="88" t="s">
        <v>99</v>
      </c>
      <c r="BD3" s="88" t="s">
        <v>86</v>
      </c>
    </row>
    <row r="4" spans="2:56" ht="24.95" customHeight="1">
      <c r="B4" s="20"/>
      <c r="D4" s="21" t="s">
        <v>100</v>
      </c>
      <c r="L4" s="20"/>
      <c r="M4" s="89" t="s">
        <v>10</v>
      </c>
      <c r="AT4" s="17" t="s">
        <v>3</v>
      </c>
      <c r="AZ4" s="88" t="s">
        <v>101</v>
      </c>
      <c r="BA4" s="88" t="s">
        <v>1</v>
      </c>
      <c r="BB4" s="88" t="s">
        <v>1</v>
      </c>
      <c r="BC4" s="88" t="s">
        <v>102</v>
      </c>
      <c r="BD4" s="88" t="s">
        <v>86</v>
      </c>
    </row>
    <row r="5" spans="2:56" ht="6.95" customHeight="1">
      <c r="B5" s="20"/>
      <c r="L5" s="20"/>
      <c r="AZ5" s="88" t="s">
        <v>103</v>
      </c>
      <c r="BA5" s="88" t="s">
        <v>1</v>
      </c>
      <c r="BB5" s="88" t="s">
        <v>1</v>
      </c>
      <c r="BC5" s="88" t="s">
        <v>104</v>
      </c>
      <c r="BD5" s="88" t="s">
        <v>86</v>
      </c>
    </row>
    <row r="6" spans="2:56" ht="12" customHeight="1">
      <c r="B6" s="20"/>
      <c r="D6" s="27" t="s">
        <v>16</v>
      </c>
      <c r="L6" s="20"/>
      <c r="AZ6" s="88" t="s">
        <v>105</v>
      </c>
      <c r="BA6" s="88" t="s">
        <v>1</v>
      </c>
      <c r="BB6" s="88" t="s">
        <v>1</v>
      </c>
      <c r="BC6" s="88" t="s">
        <v>106</v>
      </c>
      <c r="BD6" s="88" t="s">
        <v>86</v>
      </c>
    </row>
    <row r="7" spans="2:56" ht="16.5" customHeight="1">
      <c r="B7" s="20"/>
      <c r="E7" s="237" t="str">
        <f>'Rekapitulace stavby'!K6</f>
        <v>PRODLOUŽENÍ VODOVODU ZUBŘÍ ul. Čertoryje a Pod Javorníkem</v>
      </c>
      <c r="F7" s="238"/>
      <c r="G7" s="238"/>
      <c r="H7" s="238"/>
      <c r="L7" s="20"/>
      <c r="AZ7" s="88" t="s">
        <v>107</v>
      </c>
      <c r="BA7" s="88" t="s">
        <v>1</v>
      </c>
      <c r="BB7" s="88" t="s">
        <v>1</v>
      </c>
      <c r="BC7" s="88" t="s">
        <v>108</v>
      </c>
      <c r="BD7" s="88" t="s">
        <v>86</v>
      </c>
    </row>
    <row r="8" spans="2:56" s="1" customFormat="1" ht="12" customHeight="1">
      <c r="B8" s="32"/>
      <c r="D8" s="27" t="s">
        <v>109</v>
      </c>
      <c r="L8" s="32"/>
      <c r="AZ8" s="88" t="s">
        <v>110</v>
      </c>
      <c r="BA8" s="88" t="s">
        <v>1</v>
      </c>
      <c r="BB8" s="88" t="s">
        <v>1</v>
      </c>
      <c r="BC8" s="88" t="s">
        <v>111</v>
      </c>
      <c r="BD8" s="88" t="s">
        <v>86</v>
      </c>
    </row>
    <row r="9" spans="2:56" s="1" customFormat="1" ht="16.5" customHeight="1">
      <c r="B9" s="32"/>
      <c r="E9" s="198" t="s">
        <v>112</v>
      </c>
      <c r="F9" s="239"/>
      <c r="G9" s="239"/>
      <c r="H9" s="239"/>
      <c r="L9" s="32"/>
      <c r="AZ9" s="88" t="s">
        <v>113</v>
      </c>
      <c r="BA9" s="88" t="s">
        <v>1</v>
      </c>
      <c r="BB9" s="88" t="s">
        <v>1</v>
      </c>
      <c r="BC9" s="88" t="s">
        <v>114</v>
      </c>
      <c r="BD9" s="88" t="s">
        <v>86</v>
      </c>
    </row>
    <row r="10" spans="2:56" s="1" customFormat="1" ht="11.25">
      <c r="B10" s="32"/>
      <c r="L10" s="32"/>
      <c r="AZ10" s="88" t="s">
        <v>115</v>
      </c>
      <c r="BA10" s="88" t="s">
        <v>1</v>
      </c>
      <c r="BB10" s="88" t="s">
        <v>1</v>
      </c>
      <c r="BC10" s="88" t="s">
        <v>116</v>
      </c>
      <c r="BD10" s="88" t="s">
        <v>86</v>
      </c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31. 7. 2023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ROUND(J124,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2">
        <f>ROUND((SUM(BE124:BE535)),  2)</f>
        <v>0</v>
      </c>
      <c r="I33" s="93">
        <v>0.21</v>
      </c>
      <c r="J33" s="92">
        <f>ROUND(((SUM(BE124:BE535))*I33),  2)</f>
        <v>0</v>
      </c>
      <c r="L33" s="32"/>
    </row>
    <row r="34" spans="2:12" s="1" customFormat="1" ht="14.45" customHeight="1">
      <c r="B34" s="32"/>
      <c r="E34" s="27" t="s">
        <v>42</v>
      </c>
      <c r="F34" s="92">
        <f>ROUND((SUM(BF124:BF535)),  2)</f>
        <v>0</v>
      </c>
      <c r="I34" s="93">
        <v>0.15</v>
      </c>
      <c r="J34" s="92">
        <f>ROUND(((SUM(BF124:BF535))*I34),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2">
        <f>ROUND((SUM(BG124:BG535)),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2">
        <f>ROUND((SUM(BH124:BH535)),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2">
        <f>ROUND((SUM(BI124:BI535)),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PRODLOUŽENÍ VODOVODU ZUBŘÍ ul. Čertoryje a Pod Javorníkem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8" t="str">
        <f>E9</f>
        <v>01 - IO 01 Vodovod</v>
      </c>
      <c r="F87" s="239"/>
      <c r="G87" s="239"/>
      <c r="H87" s="23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Zubří</v>
      </c>
      <c r="I89" s="27" t="s">
        <v>22</v>
      </c>
      <c r="J89" s="52" t="str">
        <f>IF(J12="","",J12)</f>
        <v>31. 7. 2023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Zubří</v>
      </c>
      <c r="I91" s="27" t="s">
        <v>30</v>
      </c>
      <c r="J91" s="30" t="str">
        <f>E21</f>
        <v>Ing.Romana Kašparová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Fajfrová Irena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120</v>
      </c>
      <c r="J96" s="66">
        <f>J124</f>
        <v>0</v>
      </c>
      <c r="L96" s="32"/>
      <c r="AU96" s="17" t="s">
        <v>121</v>
      </c>
    </row>
    <row r="97" spans="2:12" s="8" customFormat="1" ht="24.95" customHeight="1">
      <c r="B97" s="105"/>
      <c r="D97" s="106" t="s">
        <v>122</v>
      </c>
      <c r="E97" s="107"/>
      <c r="F97" s="107"/>
      <c r="G97" s="107"/>
      <c r="H97" s="107"/>
      <c r="I97" s="107"/>
      <c r="J97" s="108">
        <f>J125</f>
        <v>0</v>
      </c>
      <c r="L97" s="105"/>
    </row>
    <row r="98" spans="2:12" s="9" customFormat="1" ht="19.899999999999999" customHeight="1">
      <c r="B98" s="109"/>
      <c r="D98" s="110" t="s">
        <v>123</v>
      </c>
      <c r="E98" s="111"/>
      <c r="F98" s="111"/>
      <c r="G98" s="111"/>
      <c r="H98" s="111"/>
      <c r="I98" s="111"/>
      <c r="J98" s="112">
        <f>J126</f>
        <v>0</v>
      </c>
      <c r="L98" s="109"/>
    </row>
    <row r="99" spans="2:12" s="9" customFormat="1" ht="19.899999999999999" customHeight="1">
      <c r="B99" s="109"/>
      <c r="D99" s="110" t="s">
        <v>124</v>
      </c>
      <c r="E99" s="111"/>
      <c r="F99" s="111"/>
      <c r="G99" s="111"/>
      <c r="H99" s="111"/>
      <c r="I99" s="111"/>
      <c r="J99" s="112">
        <f>J367</f>
        <v>0</v>
      </c>
      <c r="L99" s="109"/>
    </row>
    <row r="100" spans="2:12" s="9" customFormat="1" ht="19.899999999999999" customHeight="1">
      <c r="B100" s="109"/>
      <c r="D100" s="110" t="s">
        <v>125</v>
      </c>
      <c r="E100" s="111"/>
      <c r="F100" s="111"/>
      <c r="G100" s="111"/>
      <c r="H100" s="111"/>
      <c r="I100" s="111"/>
      <c r="J100" s="112">
        <f>J386</f>
        <v>0</v>
      </c>
      <c r="L100" s="109"/>
    </row>
    <row r="101" spans="2:12" s="9" customFormat="1" ht="19.899999999999999" customHeight="1">
      <c r="B101" s="109"/>
      <c r="D101" s="110" t="s">
        <v>126</v>
      </c>
      <c r="E101" s="111"/>
      <c r="F101" s="111"/>
      <c r="G101" s="111"/>
      <c r="H101" s="111"/>
      <c r="I101" s="111"/>
      <c r="J101" s="112">
        <f>J428</f>
        <v>0</v>
      </c>
      <c r="L101" s="109"/>
    </row>
    <row r="102" spans="2:12" s="9" customFormat="1" ht="19.899999999999999" customHeight="1">
      <c r="B102" s="109"/>
      <c r="D102" s="110" t="s">
        <v>127</v>
      </c>
      <c r="E102" s="111"/>
      <c r="F102" s="111"/>
      <c r="G102" s="111"/>
      <c r="H102" s="111"/>
      <c r="I102" s="111"/>
      <c r="J102" s="112">
        <f>J513</f>
        <v>0</v>
      </c>
      <c r="L102" s="109"/>
    </row>
    <row r="103" spans="2:12" s="9" customFormat="1" ht="19.899999999999999" customHeight="1">
      <c r="B103" s="109"/>
      <c r="D103" s="110" t="s">
        <v>128</v>
      </c>
      <c r="E103" s="111"/>
      <c r="F103" s="111"/>
      <c r="G103" s="111"/>
      <c r="H103" s="111"/>
      <c r="I103" s="111"/>
      <c r="J103" s="112">
        <f>J519</f>
        <v>0</v>
      </c>
      <c r="L103" s="109"/>
    </row>
    <row r="104" spans="2:12" s="9" customFormat="1" ht="19.899999999999999" customHeight="1">
      <c r="B104" s="109"/>
      <c r="D104" s="110" t="s">
        <v>129</v>
      </c>
      <c r="E104" s="111"/>
      <c r="F104" s="111"/>
      <c r="G104" s="111"/>
      <c r="H104" s="111"/>
      <c r="I104" s="111"/>
      <c r="J104" s="112">
        <f>J534</f>
        <v>0</v>
      </c>
      <c r="L104" s="109"/>
    </row>
    <row r="105" spans="2:12" s="1" customFormat="1" ht="21.75" customHeight="1">
      <c r="B105" s="32"/>
      <c r="L105" s="32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2"/>
    </row>
    <row r="110" spans="2:12" s="1" customFormat="1" ht="6.95" customHeight="1">
      <c r="B110" s="46"/>
      <c r="C110" s="47"/>
      <c r="D110" s="47"/>
      <c r="E110" s="47"/>
      <c r="F110" s="47"/>
      <c r="G110" s="47"/>
      <c r="H110" s="47"/>
      <c r="I110" s="47"/>
      <c r="J110" s="47"/>
      <c r="K110" s="47"/>
      <c r="L110" s="32"/>
    </row>
    <row r="111" spans="2:12" s="1" customFormat="1" ht="24.95" customHeight="1">
      <c r="B111" s="32"/>
      <c r="C111" s="21" t="s">
        <v>130</v>
      </c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16</v>
      </c>
      <c r="L113" s="32"/>
    </row>
    <row r="114" spans="2:65" s="1" customFormat="1" ht="16.5" customHeight="1">
      <c r="B114" s="32"/>
      <c r="E114" s="237" t="str">
        <f>E7</f>
        <v>PRODLOUŽENÍ VODOVODU ZUBŘÍ ul. Čertoryje a Pod Javorníkem</v>
      </c>
      <c r="F114" s="238"/>
      <c r="G114" s="238"/>
      <c r="H114" s="238"/>
      <c r="L114" s="32"/>
    </row>
    <row r="115" spans="2:65" s="1" customFormat="1" ht="12" customHeight="1">
      <c r="B115" s="32"/>
      <c r="C115" s="27" t="s">
        <v>109</v>
      </c>
      <c r="L115" s="32"/>
    </row>
    <row r="116" spans="2:65" s="1" customFormat="1" ht="16.5" customHeight="1">
      <c r="B116" s="32"/>
      <c r="E116" s="198" t="str">
        <f>E9</f>
        <v>01 - IO 01 Vodovod</v>
      </c>
      <c r="F116" s="239"/>
      <c r="G116" s="239"/>
      <c r="H116" s="239"/>
      <c r="L116" s="32"/>
    </row>
    <row r="117" spans="2:65" s="1" customFormat="1" ht="6.95" customHeight="1">
      <c r="B117" s="32"/>
      <c r="L117" s="32"/>
    </row>
    <row r="118" spans="2:65" s="1" customFormat="1" ht="12" customHeight="1">
      <c r="B118" s="32"/>
      <c r="C118" s="27" t="s">
        <v>20</v>
      </c>
      <c r="F118" s="25" t="str">
        <f>F12</f>
        <v>k.ú. Zubří</v>
      </c>
      <c r="I118" s="27" t="s">
        <v>22</v>
      </c>
      <c r="J118" s="52" t="str">
        <f>IF(J12="","",J12)</f>
        <v>31. 7. 2023</v>
      </c>
      <c r="L118" s="32"/>
    </row>
    <row r="119" spans="2:65" s="1" customFormat="1" ht="6.95" customHeight="1">
      <c r="B119" s="32"/>
      <c r="L119" s="32"/>
    </row>
    <row r="120" spans="2:65" s="1" customFormat="1" ht="25.7" customHeight="1">
      <c r="B120" s="32"/>
      <c r="C120" s="27" t="s">
        <v>24</v>
      </c>
      <c r="F120" s="25" t="str">
        <f>E15</f>
        <v>Město Zubří</v>
      </c>
      <c r="I120" s="27" t="s">
        <v>30</v>
      </c>
      <c r="J120" s="30" t="str">
        <f>E21</f>
        <v>Ing.Romana Kašparová</v>
      </c>
      <c r="L120" s="32"/>
    </row>
    <row r="121" spans="2:65" s="1" customFormat="1" ht="15.2" customHeight="1">
      <c r="B121" s="32"/>
      <c r="C121" s="27" t="s">
        <v>28</v>
      </c>
      <c r="F121" s="25" t="str">
        <f>IF(E18="","",E18)</f>
        <v>Vyplň údaj</v>
      </c>
      <c r="I121" s="27" t="s">
        <v>33</v>
      </c>
      <c r="J121" s="30" t="str">
        <f>E24</f>
        <v>Fajfrová Irena</v>
      </c>
      <c r="L121" s="32"/>
    </row>
    <row r="122" spans="2:65" s="1" customFormat="1" ht="10.35" customHeight="1">
      <c r="B122" s="32"/>
      <c r="L122" s="32"/>
    </row>
    <row r="123" spans="2:65" s="10" customFormat="1" ht="29.25" customHeight="1">
      <c r="B123" s="113"/>
      <c r="C123" s="114" t="s">
        <v>131</v>
      </c>
      <c r="D123" s="115" t="s">
        <v>61</v>
      </c>
      <c r="E123" s="115" t="s">
        <v>57</v>
      </c>
      <c r="F123" s="115" t="s">
        <v>58</v>
      </c>
      <c r="G123" s="115" t="s">
        <v>132</v>
      </c>
      <c r="H123" s="115" t="s">
        <v>133</v>
      </c>
      <c r="I123" s="115" t="s">
        <v>134</v>
      </c>
      <c r="J123" s="115" t="s">
        <v>119</v>
      </c>
      <c r="K123" s="116" t="s">
        <v>135</v>
      </c>
      <c r="L123" s="113"/>
      <c r="M123" s="59" t="s">
        <v>1</v>
      </c>
      <c r="N123" s="60" t="s">
        <v>40</v>
      </c>
      <c r="O123" s="60" t="s">
        <v>136</v>
      </c>
      <c r="P123" s="60" t="s">
        <v>137</v>
      </c>
      <c r="Q123" s="60" t="s">
        <v>138</v>
      </c>
      <c r="R123" s="60" t="s">
        <v>139</v>
      </c>
      <c r="S123" s="60" t="s">
        <v>140</v>
      </c>
      <c r="T123" s="61" t="s">
        <v>141</v>
      </c>
    </row>
    <row r="124" spans="2:65" s="1" customFormat="1" ht="22.9" customHeight="1">
      <c r="B124" s="32"/>
      <c r="C124" s="64" t="s">
        <v>142</v>
      </c>
      <c r="J124" s="117">
        <f>BK124</f>
        <v>0</v>
      </c>
      <c r="L124" s="32"/>
      <c r="M124" s="62"/>
      <c r="N124" s="53"/>
      <c r="O124" s="53"/>
      <c r="P124" s="118">
        <f>P125</f>
        <v>0</v>
      </c>
      <c r="Q124" s="53"/>
      <c r="R124" s="118">
        <f>R125</f>
        <v>1153.4073432800001</v>
      </c>
      <c r="S124" s="53"/>
      <c r="T124" s="119">
        <f>T125</f>
        <v>115.56700000000001</v>
      </c>
      <c r="AT124" s="17" t="s">
        <v>75</v>
      </c>
      <c r="AU124" s="17" t="s">
        <v>121</v>
      </c>
      <c r="BK124" s="120">
        <f>BK125</f>
        <v>0</v>
      </c>
    </row>
    <row r="125" spans="2:65" s="11" customFormat="1" ht="25.9" customHeight="1">
      <c r="B125" s="121"/>
      <c r="D125" s="122" t="s">
        <v>75</v>
      </c>
      <c r="E125" s="123" t="s">
        <v>143</v>
      </c>
      <c r="F125" s="123" t="s">
        <v>144</v>
      </c>
      <c r="I125" s="124"/>
      <c r="J125" s="125">
        <f>BK125</f>
        <v>0</v>
      </c>
      <c r="L125" s="121"/>
      <c r="M125" s="126"/>
      <c r="P125" s="127">
        <f>P126+P367+P386+P428+P513+P519+P534</f>
        <v>0</v>
      </c>
      <c r="R125" s="127">
        <f>R126+R367+R386+R428+R513+R519+R534</f>
        <v>1153.4073432800001</v>
      </c>
      <c r="T125" s="128">
        <f>T126+T367+T386+T428+T513+T519+T534</f>
        <v>115.56700000000001</v>
      </c>
      <c r="AR125" s="122" t="s">
        <v>84</v>
      </c>
      <c r="AT125" s="129" t="s">
        <v>75</v>
      </c>
      <c r="AU125" s="129" t="s">
        <v>76</v>
      </c>
      <c r="AY125" s="122" t="s">
        <v>145</v>
      </c>
      <c r="BK125" s="130">
        <f>BK126+BK367+BK386+BK428+BK513+BK519+BK534</f>
        <v>0</v>
      </c>
    </row>
    <row r="126" spans="2:65" s="11" customFormat="1" ht="22.9" customHeight="1">
      <c r="B126" s="121"/>
      <c r="D126" s="122" t="s">
        <v>75</v>
      </c>
      <c r="E126" s="131" t="s">
        <v>84</v>
      </c>
      <c r="F126" s="131" t="s">
        <v>146</v>
      </c>
      <c r="I126" s="124"/>
      <c r="J126" s="132">
        <f>BK126</f>
        <v>0</v>
      </c>
      <c r="L126" s="121"/>
      <c r="M126" s="126"/>
      <c r="P126" s="127">
        <f>SUM(P127:P366)</f>
        <v>0</v>
      </c>
      <c r="R126" s="127">
        <f>SUM(R127:R366)</f>
        <v>839.14510287999997</v>
      </c>
      <c r="T126" s="128">
        <f>SUM(T127:T366)</f>
        <v>113.81700000000001</v>
      </c>
      <c r="AR126" s="122" t="s">
        <v>84</v>
      </c>
      <c r="AT126" s="129" t="s">
        <v>75</v>
      </c>
      <c r="AU126" s="129" t="s">
        <v>84</v>
      </c>
      <c r="AY126" s="122" t="s">
        <v>145</v>
      </c>
      <c r="BK126" s="130">
        <f>SUM(BK127:BK366)</f>
        <v>0</v>
      </c>
    </row>
    <row r="127" spans="2:65" s="1" customFormat="1" ht="24.2" customHeight="1">
      <c r="B127" s="133"/>
      <c r="C127" s="134" t="s">
        <v>84</v>
      </c>
      <c r="D127" s="134" t="s">
        <v>147</v>
      </c>
      <c r="E127" s="135" t="s">
        <v>148</v>
      </c>
      <c r="F127" s="136" t="s">
        <v>149</v>
      </c>
      <c r="G127" s="137" t="s">
        <v>150</v>
      </c>
      <c r="H127" s="138">
        <v>172.45</v>
      </c>
      <c r="I127" s="139"/>
      <c r="J127" s="140">
        <f>ROUND(I127*H127,2)</f>
        <v>0</v>
      </c>
      <c r="K127" s="136" t="s">
        <v>151</v>
      </c>
      <c r="L127" s="32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0.44</v>
      </c>
      <c r="T127" s="144">
        <f>S127*H127</f>
        <v>75.878</v>
      </c>
      <c r="AR127" s="145" t="s">
        <v>152</v>
      </c>
      <c r="AT127" s="145" t="s">
        <v>147</v>
      </c>
      <c r="AU127" s="145" t="s">
        <v>86</v>
      </c>
      <c r="AY127" s="17" t="s">
        <v>145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84</v>
      </c>
      <c r="BK127" s="146">
        <f>ROUND(I127*H127,2)</f>
        <v>0</v>
      </c>
      <c r="BL127" s="17" t="s">
        <v>152</v>
      </c>
      <c r="BM127" s="145" t="s">
        <v>153</v>
      </c>
    </row>
    <row r="128" spans="2:65" s="12" customFormat="1" ht="11.25">
      <c r="B128" s="147"/>
      <c r="D128" s="148" t="s">
        <v>154</v>
      </c>
      <c r="E128" s="149" t="s">
        <v>1</v>
      </c>
      <c r="F128" s="150" t="s">
        <v>101</v>
      </c>
      <c r="H128" s="151">
        <v>172.45</v>
      </c>
      <c r="I128" s="152"/>
      <c r="L128" s="147"/>
      <c r="M128" s="153"/>
      <c r="T128" s="154"/>
      <c r="AT128" s="149" t="s">
        <v>154</v>
      </c>
      <c r="AU128" s="149" t="s">
        <v>86</v>
      </c>
      <c r="AV128" s="12" t="s">
        <v>86</v>
      </c>
      <c r="AW128" s="12" t="s">
        <v>32</v>
      </c>
      <c r="AX128" s="12" t="s">
        <v>84</v>
      </c>
      <c r="AY128" s="149" t="s">
        <v>145</v>
      </c>
    </row>
    <row r="129" spans="2:65" s="1" customFormat="1" ht="24.2" customHeight="1">
      <c r="B129" s="133"/>
      <c r="C129" s="134" t="s">
        <v>86</v>
      </c>
      <c r="D129" s="134" t="s">
        <v>147</v>
      </c>
      <c r="E129" s="135" t="s">
        <v>155</v>
      </c>
      <c r="F129" s="136" t="s">
        <v>156</v>
      </c>
      <c r="G129" s="137" t="s">
        <v>150</v>
      </c>
      <c r="H129" s="138">
        <v>172.45</v>
      </c>
      <c r="I129" s="139"/>
      <c r="J129" s="140">
        <f>ROUND(I129*H129,2)</f>
        <v>0</v>
      </c>
      <c r="K129" s="136" t="s">
        <v>151</v>
      </c>
      <c r="L129" s="32"/>
      <c r="M129" s="141" t="s">
        <v>1</v>
      </c>
      <c r="N129" s="142" t="s">
        <v>41</v>
      </c>
      <c r="P129" s="143">
        <f>O129*H129</f>
        <v>0</v>
      </c>
      <c r="Q129" s="143">
        <v>0</v>
      </c>
      <c r="R129" s="143">
        <f>Q129*H129</f>
        <v>0</v>
      </c>
      <c r="S129" s="143">
        <v>0.22</v>
      </c>
      <c r="T129" s="144">
        <f>S129*H129</f>
        <v>37.939</v>
      </c>
      <c r="AR129" s="145" t="s">
        <v>152</v>
      </c>
      <c r="AT129" s="145" t="s">
        <v>147</v>
      </c>
      <c r="AU129" s="145" t="s">
        <v>86</v>
      </c>
      <c r="AY129" s="17" t="s">
        <v>145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84</v>
      </c>
      <c r="BK129" s="146">
        <f>ROUND(I129*H129,2)</f>
        <v>0</v>
      </c>
      <c r="BL129" s="17" t="s">
        <v>152</v>
      </c>
      <c r="BM129" s="145" t="s">
        <v>157</v>
      </c>
    </row>
    <row r="130" spans="2:65" s="13" customFormat="1" ht="11.25">
      <c r="B130" s="155"/>
      <c r="D130" s="148" t="s">
        <v>154</v>
      </c>
      <c r="E130" s="156" t="s">
        <v>1</v>
      </c>
      <c r="F130" s="157" t="s">
        <v>158</v>
      </c>
      <c r="H130" s="156" t="s">
        <v>1</v>
      </c>
      <c r="I130" s="158"/>
      <c r="L130" s="155"/>
      <c r="M130" s="159"/>
      <c r="T130" s="160"/>
      <c r="AT130" s="156" t="s">
        <v>154</v>
      </c>
      <c r="AU130" s="156" t="s">
        <v>86</v>
      </c>
      <c r="AV130" s="13" t="s">
        <v>84</v>
      </c>
      <c r="AW130" s="13" t="s">
        <v>32</v>
      </c>
      <c r="AX130" s="13" t="s">
        <v>76</v>
      </c>
      <c r="AY130" s="156" t="s">
        <v>145</v>
      </c>
    </row>
    <row r="131" spans="2:65" s="12" customFormat="1" ht="11.25">
      <c r="B131" s="147"/>
      <c r="D131" s="148" t="s">
        <v>154</v>
      </c>
      <c r="E131" s="149" t="s">
        <v>1</v>
      </c>
      <c r="F131" s="150" t="s">
        <v>159</v>
      </c>
      <c r="H131" s="151">
        <v>5</v>
      </c>
      <c r="I131" s="152"/>
      <c r="L131" s="147"/>
      <c r="M131" s="153"/>
      <c r="T131" s="154"/>
      <c r="AT131" s="149" t="s">
        <v>154</v>
      </c>
      <c r="AU131" s="149" t="s">
        <v>86</v>
      </c>
      <c r="AV131" s="12" t="s">
        <v>86</v>
      </c>
      <c r="AW131" s="12" t="s">
        <v>32</v>
      </c>
      <c r="AX131" s="12" t="s">
        <v>76</v>
      </c>
      <c r="AY131" s="149" t="s">
        <v>145</v>
      </c>
    </row>
    <row r="132" spans="2:65" s="13" customFormat="1" ht="11.25">
      <c r="B132" s="155"/>
      <c r="D132" s="148" t="s">
        <v>154</v>
      </c>
      <c r="E132" s="156" t="s">
        <v>1</v>
      </c>
      <c r="F132" s="157" t="s">
        <v>160</v>
      </c>
      <c r="H132" s="156" t="s">
        <v>1</v>
      </c>
      <c r="I132" s="158"/>
      <c r="L132" s="155"/>
      <c r="M132" s="159"/>
      <c r="T132" s="160"/>
      <c r="AT132" s="156" t="s">
        <v>154</v>
      </c>
      <c r="AU132" s="156" t="s">
        <v>86</v>
      </c>
      <c r="AV132" s="13" t="s">
        <v>84</v>
      </c>
      <c r="AW132" s="13" t="s">
        <v>32</v>
      </c>
      <c r="AX132" s="13" t="s">
        <v>76</v>
      </c>
      <c r="AY132" s="156" t="s">
        <v>145</v>
      </c>
    </row>
    <row r="133" spans="2:65" s="12" customFormat="1" ht="11.25">
      <c r="B133" s="147"/>
      <c r="D133" s="148" t="s">
        <v>154</v>
      </c>
      <c r="E133" s="149" t="s">
        <v>1</v>
      </c>
      <c r="F133" s="150" t="s">
        <v>161</v>
      </c>
      <c r="H133" s="151">
        <v>20</v>
      </c>
      <c r="I133" s="152"/>
      <c r="L133" s="147"/>
      <c r="M133" s="153"/>
      <c r="T133" s="154"/>
      <c r="AT133" s="149" t="s">
        <v>154</v>
      </c>
      <c r="AU133" s="149" t="s">
        <v>86</v>
      </c>
      <c r="AV133" s="12" t="s">
        <v>86</v>
      </c>
      <c r="AW133" s="12" t="s">
        <v>32</v>
      </c>
      <c r="AX133" s="12" t="s">
        <v>76</v>
      </c>
      <c r="AY133" s="149" t="s">
        <v>145</v>
      </c>
    </row>
    <row r="134" spans="2:65" s="13" customFormat="1" ht="11.25">
      <c r="B134" s="155"/>
      <c r="D134" s="148" t="s">
        <v>154</v>
      </c>
      <c r="E134" s="156" t="s">
        <v>1</v>
      </c>
      <c r="F134" s="157" t="s">
        <v>162</v>
      </c>
      <c r="H134" s="156" t="s">
        <v>1</v>
      </c>
      <c r="I134" s="158"/>
      <c r="L134" s="155"/>
      <c r="M134" s="159"/>
      <c r="T134" s="160"/>
      <c r="AT134" s="156" t="s">
        <v>154</v>
      </c>
      <c r="AU134" s="156" t="s">
        <v>86</v>
      </c>
      <c r="AV134" s="13" t="s">
        <v>84</v>
      </c>
      <c r="AW134" s="13" t="s">
        <v>32</v>
      </c>
      <c r="AX134" s="13" t="s">
        <v>76</v>
      </c>
      <c r="AY134" s="156" t="s">
        <v>145</v>
      </c>
    </row>
    <row r="135" spans="2:65" s="12" customFormat="1" ht="11.25">
      <c r="B135" s="147"/>
      <c r="D135" s="148" t="s">
        <v>154</v>
      </c>
      <c r="E135" s="149" t="s">
        <v>1</v>
      </c>
      <c r="F135" s="150" t="s">
        <v>163</v>
      </c>
      <c r="H135" s="151">
        <v>11.6</v>
      </c>
      <c r="I135" s="152"/>
      <c r="L135" s="147"/>
      <c r="M135" s="153"/>
      <c r="T135" s="154"/>
      <c r="AT135" s="149" t="s">
        <v>154</v>
      </c>
      <c r="AU135" s="149" t="s">
        <v>86</v>
      </c>
      <c r="AV135" s="12" t="s">
        <v>86</v>
      </c>
      <c r="AW135" s="12" t="s">
        <v>32</v>
      </c>
      <c r="AX135" s="12" t="s">
        <v>76</v>
      </c>
      <c r="AY135" s="149" t="s">
        <v>145</v>
      </c>
    </row>
    <row r="136" spans="2:65" s="13" customFormat="1" ht="11.25">
      <c r="B136" s="155"/>
      <c r="D136" s="148" t="s">
        <v>154</v>
      </c>
      <c r="E136" s="156" t="s">
        <v>1</v>
      </c>
      <c r="F136" s="157" t="s">
        <v>164</v>
      </c>
      <c r="H136" s="156" t="s">
        <v>1</v>
      </c>
      <c r="I136" s="158"/>
      <c r="L136" s="155"/>
      <c r="M136" s="159"/>
      <c r="T136" s="160"/>
      <c r="AT136" s="156" t="s">
        <v>154</v>
      </c>
      <c r="AU136" s="156" t="s">
        <v>86</v>
      </c>
      <c r="AV136" s="13" t="s">
        <v>84</v>
      </c>
      <c r="AW136" s="13" t="s">
        <v>32</v>
      </c>
      <c r="AX136" s="13" t="s">
        <v>76</v>
      </c>
      <c r="AY136" s="156" t="s">
        <v>145</v>
      </c>
    </row>
    <row r="137" spans="2:65" s="12" customFormat="1" ht="11.25">
      <c r="B137" s="147"/>
      <c r="D137" s="148" t="s">
        <v>154</v>
      </c>
      <c r="E137" s="149" t="s">
        <v>1</v>
      </c>
      <c r="F137" s="150" t="s">
        <v>165</v>
      </c>
      <c r="H137" s="151">
        <v>6.3</v>
      </c>
      <c r="I137" s="152"/>
      <c r="L137" s="147"/>
      <c r="M137" s="153"/>
      <c r="T137" s="154"/>
      <c r="AT137" s="149" t="s">
        <v>154</v>
      </c>
      <c r="AU137" s="149" t="s">
        <v>86</v>
      </c>
      <c r="AV137" s="12" t="s">
        <v>86</v>
      </c>
      <c r="AW137" s="12" t="s">
        <v>32</v>
      </c>
      <c r="AX137" s="12" t="s">
        <v>76</v>
      </c>
      <c r="AY137" s="149" t="s">
        <v>145</v>
      </c>
    </row>
    <row r="138" spans="2:65" s="13" customFormat="1" ht="11.25">
      <c r="B138" s="155"/>
      <c r="D138" s="148" t="s">
        <v>154</v>
      </c>
      <c r="E138" s="156" t="s">
        <v>1</v>
      </c>
      <c r="F138" s="157" t="s">
        <v>166</v>
      </c>
      <c r="H138" s="156" t="s">
        <v>1</v>
      </c>
      <c r="I138" s="158"/>
      <c r="L138" s="155"/>
      <c r="M138" s="159"/>
      <c r="T138" s="160"/>
      <c r="AT138" s="156" t="s">
        <v>154</v>
      </c>
      <c r="AU138" s="156" t="s">
        <v>86</v>
      </c>
      <c r="AV138" s="13" t="s">
        <v>84</v>
      </c>
      <c r="AW138" s="13" t="s">
        <v>32</v>
      </c>
      <c r="AX138" s="13" t="s">
        <v>76</v>
      </c>
      <c r="AY138" s="156" t="s">
        <v>145</v>
      </c>
    </row>
    <row r="139" spans="2:65" s="12" customFormat="1" ht="11.25">
      <c r="B139" s="147"/>
      <c r="D139" s="148" t="s">
        <v>154</v>
      </c>
      <c r="E139" s="149" t="s">
        <v>1</v>
      </c>
      <c r="F139" s="150" t="s">
        <v>167</v>
      </c>
      <c r="H139" s="151">
        <v>2.5</v>
      </c>
      <c r="I139" s="152"/>
      <c r="L139" s="147"/>
      <c r="M139" s="153"/>
      <c r="T139" s="154"/>
      <c r="AT139" s="149" t="s">
        <v>154</v>
      </c>
      <c r="AU139" s="149" t="s">
        <v>86</v>
      </c>
      <c r="AV139" s="12" t="s">
        <v>86</v>
      </c>
      <c r="AW139" s="12" t="s">
        <v>32</v>
      </c>
      <c r="AX139" s="12" t="s">
        <v>76</v>
      </c>
      <c r="AY139" s="149" t="s">
        <v>145</v>
      </c>
    </row>
    <row r="140" spans="2:65" s="13" customFormat="1" ht="11.25">
      <c r="B140" s="155"/>
      <c r="D140" s="148" t="s">
        <v>154</v>
      </c>
      <c r="E140" s="156" t="s">
        <v>1</v>
      </c>
      <c r="F140" s="157" t="s">
        <v>168</v>
      </c>
      <c r="H140" s="156" t="s">
        <v>1</v>
      </c>
      <c r="I140" s="158"/>
      <c r="L140" s="155"/>
      <c r="M140" s="159"/>
      <c r="T140" s="160"/>
      <c r="AT140" s="156" t="s">
        <v>154</v>
      </c>
      <c r="AU140" s="156" t="s">
        <v>86</v>
      </c>
      <c r="AV140" s="13" t="s">
        <v>84</v>
      </c>
      <c r="AW140" s="13" t="s">
        <v>32</v>
      </c>
      <c r="AX140" s="13" t="s">
        <v>76</v>
      </c>
      <c r="AY140" s="156" t="s">
        <v>145</v>
      </c>
    </row>
    <row r="141" spans="2:65" s="12" customFormat="1" ht="11.25">
      <c r="B141" s="147"/>
      <c r="D141" s="148" t="s">
        <v>154</v>
      </c>
      <c r="E141" s="149" t="s">
        <v>1</v>
      </c>
      <c r="F141" s="150" t="s">
        <v>169</v>
      </c>
      <c r="H141" s="151">
        <v>2.25</v>
      </c>
      <c r="I141" s="152"/>
      <c r="L141" s="147"/>
      <c r="M141" s="153"/>
      <c r="T141" s="154"/>
      <c r="AT141" s="149" t="s">
        <v>154</v>
      </c>
      <c r="AU141" s="149" t="s">
        <v>86</v>
      </c>
      <c r="AV141" s="12" t="s">
        <v>86</v>
      </c>
      <c r="AW141" s="12" t="s">
        <v>32</v>
      </c>
      <c r="AX141" s="12" t="s">
        <v>76</v>
      </c>
      <c r="AY141" s="149" t="s">
        <v>145</v>
      </c>
    </row>
    <row r="142" spans="2:65" s="12" customFormat="1" ht="11.25">
      <c r="B142" s="147"/>
      <c r="D142" s="148" t="s">
        <v>154</v>
      </c>
      <c r="E142" s="149" t="s">
        <v>1</v>
      </c>
      <c r="F142" s="150" t="s">
        <v>170</v>
      </c>
      <c r="H142" s="151">
        <v>2.25</v>
      </c>
      <c r="I142" s="152"/>
      <c r="L142" s="147"/>
      <c r="M142" s="153"/>
      <c r="T142" s="154"/>
      <c r="AT142" s="149" t="s">
        <v>154</v>
      </c>
      <c r="AU142" s="149" t="s">
        <v>86</v>
      </c>
      <c r="AV142" s="12" t="s">
        <v>86</v>
      </c>
      <c r="AW142" s="12" t="s">
        <v>32</v>
      </c>
      <c r="AX142" s="12" t="s">
        <v>76</v>
      </c>
      <c r="AY142" s="149" t="s">
        <v>145</v>
      </c>
    </row>
    <row r="143" spans="2:65" s="12" customFormat="1" ht="11.25">
      <c r="B143" s="147"/>
      <c r="D143" s="148" t="s">
        <v>154</v>
      </c>
      <c r="E143" s="149" t="s">
        <v>1</v>
      </c>
      <c r="F143" s="150" t="s">
        <v>171</v>
      </c>
      <c r="H143" s="151">
        <v>7.5</v>
      </c>
      <c r="I143" s="152"/>
      <c r="L143" s="147"/>
      <c r="M143" s="153"/>
      <c r="T143" s="154"/>
      <c r="AT143" s="149" t="s">
        <v>154</v>
      </c>
      <c r="AU143" s="149" t="s">
        <v>86</v>
      </c>
      <c r="AV143" s="12" t="s">
        <v>86</v>
      </c>
      <c r="AW143" s="12" t="s">
        <v>32</v>
      </c>
      <c r="AX143" s="12" t="s">
        <v>76</v>
      </c>
      <c r="AY143" s="149" t="s">
        <v>145</v>
      </c>
    </row>
    <row r="144" spans="2:65" s="12" customFormat="1" ht="11.25">
      <c r="B144" s="147"/>
      <c r="D144" s="148" t="s">
        <v>154</v>
      </c>
      <c r="E144" s="149" t="s">
        <v>1</v>
      </c>
      <c r="F144" s="150" t="s">
        <v>172</v>
      </c>
      <c r="H144" s="151">
        <v>15</v>
      </c>
      <c r="I144" s="152"/>
      <c r="L144" s="147"/>
      <c r="M144" s="153"/>
      <c r="T144" s="154"/>
      <c r="AT144" s="149" t="s">
        <v>154</v>
      </c>
      <c r="AU144" s="149" t="s">
        <v>86</v>
      </c>
      <c r="AV144" s="12" t="s">
        <v>86</v>
      </c>
      <c r="AW144" s="12" t="s">
        <v>32</v>
      </c>
      <c r="AX144" s="12" t="s">
        <v>76</v>
      </c>
      <c r="AY144" s="149" t="s">
        <v>145</v>
      </c>
    </row>
    <row r="145" spans="2:51" s="12" customFormat="1" ht="11.25">
      <c r="B145" s="147"/>
      <c r="D145" s="148" t="s">
        <v>154</v>
      </c>
      <c r="E145" s="149" t="s">
        <v>1</v>
      </c>
      <c r="F145" s="150" t="s">
        <v>173</v>
      </c>
      <c r="H145" s="151">
        <v>2.25</v>
      </c>
      <c r="I145" s="152"/>
      <c r="L145" s="147"/>
      <c r="M145" s="153"/>
      <c r="T145" s="154"/>
      <c r="AT145" s="149" t="s">
        <v>154</v>
      </c>
      <c r="AU145" s="149" t="s">
        <v>86</v>
      </c>
      <c r="AV145" s="12" t="s">
        <v>86</v>
      </c>
      <c r="AW145" s="12" t="s">
        <v>32</v>
      </c>
      <c r="AX145" s="12" t="s">
        <v>76</v>
      </c>
      <c r="AY145" s="149" t="s">
        <v>145</v>
      </c>
    </row>
    <row r="146" spans="2:51" s="12" customFormat="1" ht="11.25">
      <c r="B146" s="147"/>
      <c r="D146" s="148" t="s">
        <v>154</v>
      </c>
      <c r="E146" s="149" t="s">
        <v>1</v>
      </c>
      <c r="F146" s="150" t="s">
        <v>174</v>
      </c>
      <c r="H146" s="151">
        <v>9</v>
      </c>
      <c r="I146" s="152"/>
      <c r="L146" s="147"/>
      <c r="M146" s="153"/>
      <c r="T146" s="154"/>
      <c r="AT146" s="149" t="s">
        <v>154</v>
      </c>
      <c r="AU146" s="149" t="s">
        <v>86</v>
      </c>
      <c r="AV146" s="12" t="s">
        <v>86</v>
      </c>
      <c r="AW146" s="12" t="s">
        <v>32</v>
      </c>
      <c r="AX146" s="12" t="s">
        <v>76</v>
      </c>
      <c r="AY146" s="149" t="s">
        <v>145</v>
      </c>
    </row>
    <row r="147" spans="2:51" s="12" customFormat="1" ht="11.25">
      <c r="B147" s="147"/>
      <c r="D147" s="148" t="s">
        <v>154</v>
      </c>
      <c r="E147" s="149" t="s">
        <v>1</v>
      </c>
      <c r="F147" s="150" t="s">
        <v>175</v>
      </c>
      <c r="H147" s="151">
        <v>2.25</v>
      </c>
      <c r="I147" s="152"/>
      <c r="L147" s="147"/>
      <c r="M147" s="153"/>
      <c r="T147" s="154"/>
      <c r="AT147" s="149" t="s">
        <v>154</v>
      </c>
      <c r="AU147" s="149" t="s">
        <v>86</v>
      </c>
      <c r="AV147" s="12" t="s">
        <v>86</v>
      </c>
      <c r="AW147" s="12" t="s">
        <v>32</v>
      </c>
      <c r="AX147" s="12" t="s">
        <v>76</v>
      </c>
      <c r="AY147" s="149" t="s">
        <v>145</v>
      </c>
    </row>
    <row r="148" spans="2:51" s="12" customFormat="1" ht="11.25">
      <c r="B148" s="147"/>
      <c r="D148" s="148" t="s">
        <v>154</v>
      </c>
      <c r="E148" s="149" t="s">
        <v>1</v>
      </c>
      <c r="F148" s="150" t="s">
        <v>176</v>
      </c>
      <c r="H148" s="151">
        <v>2.25</v>
      </c>
      <c r="I148" s="152"/>
      <c r="L148" s="147"/>
      <c r="M148" s="153"/>
      <c r="T148" s="154"/>
      <c r="AT148" s="149" t="s">
        <v>154</v>
      </c>
      <c r="AU148" s="149" t="s">
        <v>86</v>
      </c>
      <c r="AV148" s="12" t="s">
        <v>86</v>
      </c>
      <c r="AW148" s="12" t="s">
        <v>32</v>
      </c>
      <c r="AX148" s="12" t="s">
        <v>76</v>
      </c>
      <c r="AY148" s="149" t="s">
        <v>145</v>
      </c>
    </row>
    <row r="149" spans="2:51" s="12" customFormat="1" ht="11.25">
      <c r="B149" s="147"/>
      <c r="D149" s="148" t="s">
        <v>154</v>
      </c>
      <c r="E149" s="149" t="s">
        <v>1</v>
      </c>
      <c r="F149" s="150" t="s">
        <v>177</v>
      </c>
      <c r="H149" s="151">
        <v>2.25</v>
      </c>
      <c r="I149" s="152"/>
      <c r="L149" s="147"/>
      <c r="M149" s="153"/>
      <c r="T149" s="154"/>
      <c r="AT149" s="149" t="s">
        <v>154</v>
      </c>
      <c r="AU149" s="149" t="s">
        <v>86</v>
      </c>
      <c r="AV149" s="12" t="s">
        <v>86</v>
      </c>
      <c r="AW149" s="12" t="s">
        <v>32</v>
      </c>
      <c r="AX149" s="12" t="s">
        <v>76</v>
      </c>
      <c r="AY149" s="149" t="s">
        <v>145</v>
      </c>
    </row>
    <row r="150" spans="2:51" s="12" customFormat="1" ht="11.25">
      <c r="B150" s="147"/>
      <c r="D150" s="148" t="s">
        <v>154</v>
      </c>
      <c r="E150" s="149" t="s">
        <v>1</v>
      </c>
      <c r="F150" s="150" t="s">
        <v>178</v>
      </c>
      <c r="H150" s="151">
        <v>2.25</v>
      </c>
      <c r="I150" s="152"/>
      <c r="L150" s="147"/>
      <c r="M150" s="153"/>
      <c r="T150" s="154"/>
      <c r="AT150" s="149" t="s">
        <v>154</v>
      </c>
      <c r="AU150" s="149" t="s">
        <v>86</v>
      </c>
      <c r="AV150" s="12" t="s">
        <v>86</v>
      </c>
      <c r="AW150" s="12" t="s">
        <v>32</v>
      </c>
      <c r="AX150" s="12" t="s">
        <v>76</v>
      </c>
      <c r="AY150" s="149" t="s">
        <v>145</v>
      </c>
    </row>
    <row r="151" spans="2:51" s="13" customFormat="1" ht="11.25">
      <c r="B151" s="155"/>
      <c r="D151" s="148" t="s">
        <v>154</v>
      </c>
      <c r="E151" s="156" t="s">
        <v>1</v>
      </c>
      <c r="F151" s="157" t="s">
        <v>179</v>
      </c>
      <c r="H151" s="156" t="s">
        <v>1</v>
      </c>
      <c r="I151" s="158"/>
      <c r="L151" s="155"/>
      <c r="M151" s="159"/>
      <c r="T151" s="160"/>
      <c r="AT151" s="156" t="s">
        <v>154</v>
      </c>
      <c r="AU151" s="156" t="s">
        <v>86</v>
      </c>
      <c r="AV151" s="13" t="s">
        <v>84</v>
      </c>
      <c r="AW151" s="13" t="s">
        <v>32</v>
      </c>
      <c r="AX151" s="13" t="s">
        <v>76</v>
      </c>
      <c r="AY151" s="156" t="s">
        <v>145</v>
      </c>
    </row>
    <row r="152" spans="2:51" s="12" customFormat="1" ht="11.25">
      <c r="B152" s="147"/>
      <c r="D152" s="148" t="s">
        <v>154</v>
      </c>
      <c r="E152" s="149" t="s">
        <v>1</v>
      </c>
      <c r="F152" s="150" t="s">
        <v>180</v>
      </c>
      <c r="H152" s="151">
        <v>4.5</v>
      </c>
      <c r="I152" s="152"/>
      <c r="L152" s="147"/>
      <c r="M152" s="153"/>
      <c r="T152" s="154"/>
      <c r="AT152" s="149" t="s">
        <v>154</v>
      </c>
      <c r="AU152" s="149" t="s">
        <v>86</v>
      </c>
      <c r="AV152" s="12" t="s">
        <v>86</v>
      </c>
      <c r="AW152" s="12" t="s">
        <v>32</v>
      </c>
      <c r="AX152" s="12" t="s">
        <v>76</v>
      </c>
      <c r="AY152" s="149" t="s">
        <v>145</v>
      </c>
    </row>
    <row r="153" spans="2:51" s="14" customFormat="1" ht="11.25">
      <c r="B153" s="161"/>
      <c r="D153" s="148" t="s">
        <v>154</v>
      </c>
      <c r="E153" s="162" t="s">
        <v>181</v>
      </c>
      <c r="F153" s="163" t="s">
        <v>182</v>
      </c>
      <c r="H153" s="164">
        <v>97.15</v>
      </c>
      <c r="I153" s="165"/>
      <c r="L153" s="161"/>
      <c r="M153" s="166"/>
      <c r="T153" s="167"/>
      <c r="AT153" s="162" t="s">
        <v>154</v>
      </c>
      <c r="AU153" s="162" t="s">
        <v>86</v>
      </c>
      <c r="AV153" s="14" t="s">
        <v>183</v>
      </c>
      <c r="AW153" s="14" t="s">
        <v>32</v>
      </c>
      <c r="AX153" s="14" t="s">
        <v>76</v>
      </c>
      <c r="AY153" s="162" t="s">
        <v>145</v>
      </c>
    </row>
    <row r="154" spans="2:51" s="13" customFormat="1" ht="11.25">
      <c r="B154" s="155"/>
      <c r="D154" s="148" t="s">
        <v>154</v>
      </c>
      <c r="E154" s="156" t="s">
        <v>1</v>
      </c>
      <c r="F154" s="157" t="s">
        <v>184</v>
      </c>
      <c r="H154" s="156" t="s">
        <v>1</v>
      </c>
      <c r="I154" s="158"/>
      <c r="L154" s="155"/>
      <c r="M154" s="159"/>
      <c r="T154" s="160"/>
      <c r="AT154" s="156" t="s">
        <v>154</v>
      </c>
      <c r="AU154" s="156" t="s">
        <v>86</v>
      </c>
      <c r="AV154" s="13" t="s">
        <v>84</v>
      </c>
      <c r="AW154" s="13" t="s">
        <v>32</v>
      </c>
      <c r="AX154" s="13" t="s">
        <v>76</v>
      </c>
      <c r="AY154" s="156" t="s">
        <v>145</v>
      </c>
    </row>
    <row r="155" spans="2:51" s="13" customFormat="1" ht="11.25">
      <c r="B155" s="155"/>
      <c r="D155" s="148" t="s">
        <v>154</v>
      </c>
      <c r="E155" s="156" t="s">
        <v>1</v>
      </c>
      <c r="F155" s="157" t="s">
        <v>158</v>
      </c>
      <c r="H155" s="156" t="s">
        <v>1</v>
      </c>
      <c r="I155" s="158"/>
      <c r="L155" s="155"/>
      <c r="M155" s="159"/>
      <c r="T155" s="160"/>
      <c r="AT155" s="156" t="s">
        <v>154</v>
      </c>
      <c r="AU155" s="156" t="s">
        <v>86</v>
      </c>
      <c r="AV155" s="13" t="s">
        <v>84</v>
      </c>
      <c r="AW155" s="13" t="s">
        <v>32</v>
      </c>
      <c r="AX155" s="13" t="s">
        <v>76</v>
      </c>
      <c r="AY155" s="156" t="s">
        <v>145</v>
      </c>
    </row>
    <row r="156" spans="2:51" s="12" customFormat="1" ht="11.25">
      <c r="B156" s="147"/>
      <c r="D156" s="148" t="s">
        <v>154</v>
      </c>
      <c r="E156" s="149" t="s">
        <v>1</v>
      </c>
      <c r="F156" s="150" t="s">
        <v>185</v>
      </c>
      <c r="H156" s="151">
        <v>39</v>
      </c>
      <c r="I156" s="152"/>
      <c r="L156" s="147"/>
      <c r="M156" s="153"/>
      <c r="T156" s="154"/>
      <c r="AT156" s="149" t="s">
        <v>154</v>
      </c>
      <c r="AU156" s="149" t="s">
        <v>86</v>
      </c>
      <c r="AV156" s="12" t="s">
        <v>86</v>
      </c>
      <c r="AW156" s="12" t="s">
        <v>32</v>
      </c>
      <c r="AX156" s="12" t="s">
        <v>76</v>
      </c>
      <c r="AY156" s="149" t="s">
        <v>145</v>
      </c>
    </row>
    <row r="157" spans="2:51" s="13" customFormat="1" ht="11.25">
      <c r="B157" s="155"/>
      <c r="D157" s="148" t="s">
        <v>154</v>
      </c>
      <c r="E157" s="156" t="s">
        <v>1</v>
      </c>
      <c r="F157" s="157" t="s">
        <v>160</v>
      </c>
      <c r="H157" s="156" t="s">
        <v>1</v>
      </c>
      <c r="I157" s="158"/>
      <c r="L157" s="155"/>
      <c r="M157" s="159"/>
      <c r="T157" s="160"/>
      <c r="AT157" s="156" t="s">
        <v>154</v>
      </c>
      <c r="AU157" s="156" t="s">
        <v>86</v>
      </c>
      <c r="AV157" s="13" t="s">
        <v>84</v>
      </c>
      <c r="AW157" s="13" t="s">
        <v>32</v>
      </c>
      <c r="AX157" s="13" t="s">
        <v>76</v>
      </c>
      <c r="AY157" s="156" t="s">
        <v>145</v>
      </c>
    </row>
    <row r="158" spans="2:51" s="12" customFormat="1" ht="11.25">
      <c r="B158" s="147"/>
      <c r="D158" s="148" t="s">
        <v>154</v>
      </c>
      <c r="E158" s="149" t="s">
        <v>1</v>
      </c>
      <c r="F158" s="150" t="s">
        <v>186</v>
      </c>
      <c r="H158" s="151">
        <v>36.299999999999997</v>
      </c>
      <c r="I158" s="152"/>
      <c r="L158" s="147"/>
      <c r="M158" s="153"/>
      <c r="T158" s="154"/>
      <c r="AT158" s="149" t="s">
        <v>154</v>
      </c>
      <c r="AU158" s="149" t="s">
        <v>86</v>
      </c>
      <c r="AV158" s="12" t="s">
        <v>86</v>
      </c>
      <c r="AW158" s="12" t="s">
        <v>32</v>
      </c>
      <c r="AX158" s="12" t="s">
        <v>76</v>
      </c>
      <c r="AY158" s="149" t="s">
        <v>145</v>
      </c>
    </row>
    <row r="159" spans="2:51" s="14" customFormat="1" ht="11.25">
      <c r="B159" s="161"/>
      <c r="D159" s="148" t="s">
        <v>154</v>
      </c>
      <c r="E159" s="162" t="s">
        <v>187</v>
      </c>
      <c r="F159" s="163" t="s">
        <v>182</v>
      </c>
      <c r="H159" s="164">
        <v>75.3</v>
      </c>
      <c r="I159" s="165"/>
      <c r="L159" s="161"/>
      <c r="M159" s="166"/>
      <c r="T159" s="167"/>
      <c r="AT159" s="162" t="s">
        <v>154</v>
      </c>
      <c r="AU159" s="162" t="s">
        <v>86</v>
      </c>
      <c r="AV159" s="14" t="s">
        <v>183</v>
      </c>
      <c r="AW159" s="14" t="s">
        <v>32</v>
      </c>
      <c r="AX159" s="14" t="s">
        <v>76</v>
      </c>
      <c r="AY159" s="162" t="s">
        <v>145</v>
      </c>
    </row>
    <row r="160" spans="2:51" s="15" customFormat="1" ht="11.25">
      <c r="B160" s="168"/>
      <c r="D160" s="148" t="s">
        <v>154</v>
      </c>
      <c r="E160" s="169" t="s">
        <v>101</v>
      </c>
      <c r="F160" s="170" t="s">
        <v>188</v>
      </c>
      <c r="H160" s="171">
        <v>172.45</v>
      </c>
      <c r="I160" s="172"/>
      <c r="L160" s="168"/>
      <c r="M160" s="173"/>
      <c r="T160" s="174"/>
      <c r="AT160" s="169" t="s">
        <v>154</v>
      </c>
      <c r="AU160" s="169" t="s">
        <v>86</v>
      </c>
      <c r="AV160" s="15" t="s">
        <v>152</v>
      </c>
      <c r="AW160" s="15" t="s">
        <v>32</v>
      </c>
      <c r="AX160" s="15" t="s">
        <v>84</v>
      </c>
      <c r="AY160" s="169" t="s">
        <v>145</v>
      </c>
    </row>
    <row r="161" spans="2:65" s="1" customFormat="1" ht="16.5" customHeight="1">
      <c r="B161" s="133"/>
      <c r="C161" s="134" t="s">
        <v>183</v>
      </c>
      <c r="D161" s="134" t="s">
        <v>147</v>
      </c>
      <c r="E161" s="135" t="s">
        <v>189</v>
      </c>
      <c r="F161" s="136" t="s">
        <v>190</v>
      </c>
      <c r="G161" s="137" t="s">
        <v>191</v>
      </c>
      <c r="H161" s="138">
        <v>8</v>
      </c>
      <c r="I161" s="139"/>
      <c r="J161" s="140">
        <f>ROUND(I161*H161,2)</f>
        <v>0</v>
      </c>
      <c r="K161" s="136" t="s">
        <v>151</v>
      </c>
      <c r="L161" s="32"/>
      <c r="M161" s="141" t="s">
        <v>1</v>
      </c>
      <c r="N161" s="142" t="s">
        <v>41</v>
      </c>
      <c r="P161" s="143">
        <f>O161*H161</f>
        <v>0</v>
      </c>
      <c r="Q161" s="143">
        <v>1.7500000000000002E-2</v>
      </c>
      <c r="R161" s="143">
        <f>Q161*H161</f>
        <v>0.14000000000000001</v>
      </c>
      <c r="S161" s="143">
        <v>0</v>
      </c>
      <c r="T161" s="144">
        <f>S161*H161</f>
        <v>0</v>
      </c>
      <c r="AR161" s="145" t="s">
        <v>152</v>
      </c>
      <c r="AT161" s="145" t="s">
        <v>147</v>
      </c>
      <c r="AU161" s="145" t="s">
        <v>86</v>
      </c>
      <c r="AY161" s="17" t="s">
        <v>145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84</v>
      </c>
      <c r="BK161" s="146">
        <f>ROUND(I161*H161,2)</f>
        <v>0</v>
      </c>
      <c r="BL161" s="17" t="s">
        <v>152</v>
      </c>
      <c r="BM161" s="145" t="s">
        <v>192</v>
      </c>
    </row>
    <row r="162" spans="2:65" s="1" customFormat="1" ht="24.2" customHeight="1">
      <c r="B162" s="133"/>
      <c r="C162" s="134" t="s">
        <v>152</v>
      </c>
      <c r="D162" s="134" t="s">
        <v>147</v>
      </c>
      <c r="E162" s="135" t="s">
        <v>193</v>
      </c>
      <c r="F162" s="136" t="s">
        <v>194</v>
      </c>
      <c r="G162" s="137" t="s">
        <v>195</v>
      </c>
      <c r="H162" s="138">
        <v>60</v>
      </c>
      <c r="I162" s="139"/>
      <c r="J162" s="140">
        <f>ROUND(I162*H162,2)</f>
        <v>0</v>
      </c>
      <c r="K162" s="136" t="s">
        <v>151</v>
      </c>
      <c r="L162" s="32"/>
      <c r="M162" s="141" t="s">
        <v>1</v>
      </c>
      <c r="N162" s="142" t="s">
        <v>41</v>
      </c>
      <c r="P162" s="143">
        <f>O162*H162</f>
        <v>0</v>
      </c>
      <c r="Q162" s="143">
        <v>4.0000000000000003E-5</v>
      </c>
      <c r="R162" s="143">
        <f>Q162*H162</f>
        <v>2.4000000000000002E-3</v>
      </c>
      <c r="S162" s="143">
        <v>0</v>
      </c>
      <c r="T162" s="144">
        <f>S162*H162</f>
        <v>0</v>
      </c>
      <c r="AR162" s="145" t="s">
        <v>152</v>
      </c>
      <c r="AT162" s="145" t="s">
        <v>147</v>
      </c>
      <c r="AU162" s="145" t="s">
        <v>86</v>
      </c>
      <c r="AY162" s="17" t="s">
        <v>145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84</v>
      </c>
      <c r="BK162" s="146">
        <f>ROUND(I162*H162,2)</f>
        <v>0</v>
      </c>
      <c r="BL162" s="17" t="s">
        <v>152</v>
      </c>
      <c r="BM162" s="145" t="s">
        <v>196</v>
      </c>
    </row>
    <row r="163" spans="2:65" s="12" customFormat="1" ht="11.25">
      <c r="B163" s="147"/>
      <c r="D163" s="148" t="s">
        <v>154</v>
      </c>
      <c r="E163" s="149" t="s">
        <v>1</v>
      </c>
      <c r="F163" s="150" t="s">
        <v>197</v>
      </c>
      <c r="H163" s="151">
        <v>60</v>
      </c>
      <c r="I163" s="152"/>
      <c r="L163" s="147"/>
      <c r="M163" s="153"/>
      <c r="T163" s="154"/>
      <c r="AT163" s="149" t="s">
        <v>154</v>
      </c>
      <c r="AU163" s="149" t="s">
        <v>86</v>
      </c>
      <c r="AV163" s="12" t="s">
        <v>86</v>
      </c>
      <c r="AW163" s="12" t="s">
        <v>32</v>
      </c>
      <c r="AX163" s="12" t="s">
        <v>84</v>
      </c>
      <c r="AY163" s="149" t="s">
        <v>145</v>
      </c>
    </row>
    <row r="164" spans="2:65" s="1" customFormat="1" ht="24.2" customHeight="1">
      <c r="B164" s="133"/>
      <c r="C164" s="134" t="s">
        <v>198</v>
      </c>
      <c r="D164" s="134" t="s">
        <v>147</v>
      </c>
      <c r="E164" s="135" t="s">
        <v>199</v>
      </c>
      <c r="F164" s="136" t="s">
        <v>200</v>
      </c>
      <c r="G164" s="137" t="s">
        <v>201</v>
      </c>
      <c r="H164" s="138">
        <v>5</v>
      </c>
      <c r="I164" s="139"/>
      <c r="J164" s="140">
        <f>ROUND(I164*H164,2)</f>
        <v>0</v>
      </c>
      <c r="K164" s="136" t="s">
        <v>151</v>
      </c>
      <c r="L164" s="32"/>
      <c r="M164" s="141" t="s">
        <v>1</v>
      </c>
      <c r="N164" s="142" t="s">
        <v>41</v>
      </c>
      <c r="P164" s="143">
        <f>O164*H164</f>
        <v>0</v>
      </c>
      <c r="Q164" s="143">
        <v>0</v>
      </c>
      <c r="R164" s="143">
        <f>Q164*H164</f>
        <v>0</v>
      </c>
      <c r="S164" s="143">
        <v>0</v>
      </c>
      <c r="T164" s="144">
        <f>S164*H164</f>
        <v>0</v>
      </c>
      <c r="AR164" s="145" t="s">
        <v>152</v>
      </c>
      <c r="AT164" s="145" t="s">
        <v>147</v>
      </c>
      <c r="AU164" s="145" t="s">
        <v>86</v>
      </c>
      <c r="AY164" s="17" t="s">
        <v>145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84</v>
      </c>
      <c r="BK164" s="146">
        <f>ROUND(I164*H164,2)</f>
        <v>0</v>
      </c>
      <c r="BL164" s="17" t="s">
        <v>152</v>
      </c>
      <c r="BM164" s="145" t="s">
        <v>202</v>
      </c>
    </row>
    <row r="165" spans="2:65" s="1" customFormat="1" ht="16.5" customHeight="1">
      <c r="B165" s="133"/>
      <c r="C165" s="134" t="s">
        <v>203</v>
      </c>
      <c r="D165" s="134" t="s">
        <v>147</v>
      </c>
      <c r="E165" s="135" t="s">
        <v>204</v>
      </c>
      <c r="F165" s="136" t="s">
        <v>205</v>
      </c>
      <c r="G165" s="137" t="s">
        <v>191</v>
      </c>
      <c r="H165" s="138">
        <v>13.5</v>
      </c>
      <c r="I165" s="139"/>
      <c r="J165" s="140">
        <f>ROUND(I165*H165,2)</f>
        <v>0</v>
      </c>
      <c r="K165" s="136" t="s">
        <v>151</v>
      </c>
      <c r="L165" s="32"/>
      <c r="M165" s="141" t="s">
        <v>1</v>
      </c>
      <c r="N165" s="142" t="s">
        <v>41</v>
      </c>
      <c r="P165" s="143">
        <f>O165*H165</f>
        <v>0</v>
      </c>
      <c r="Q165" s="143">
        <v>3.6900000000000002E-2</v>
      </c>
      <c r="R165" s="143">
        <f>Q165*H165</f>
        <v>0.49815000000000004</v>
      </c>
      <c r="S165" s="143">
        <v>0</v>
      </c>
      <c r="T165" s="144">
        <f>S165*H165</f>
        <v>0</v>
      </c>
      <c r="AR165" s="145" t="s">
        <v>152</v>
      </c>
      <c r="AT165" s="145" t="s">
        <v>147</v>
      </c>
      <c r="AU165" s="145" t="s">
        <v>86</v>
      </c>
      <c r="AY165" s="17" t="s">
        <v>145</v>
      </c>
      <c r="BE165" s="146">
        <f>IF(N165="základní",J165,0)</f>
        <v>0</v>
      </c>
      <c r="BF165" s="146">
        <f>IF(N165="snížená",J165,0)</f>
        <v>0</v>
      </c>
      <c r="BG165" s="146">
        <f>IF(N165="zákl. přenesená",J165,0)</f>
        <v>0</v>
      </c>
      <c r="BH165" s="146">
        <f>IF(N165="sníž. přenesená",J165,0)</f>
        <v>0</v>
      </c>
      <c r="BI165" s="146">
        <f>IF(N165="nulová",J165,0)</f>
        <v>0</v>
      </c>
      <c r="BJ165" s="17" t="s">
        <v>84</v>
      </c>
      <c r="BK165" s="146">
        <f>ROUND(I165*H165,2)</f>
        <v>0</v>
      </c>
      <c r="BL165" s="17" t="s">
        <v>152</v>
      </c>
      <c r="BM165" s="145" t="s">
        <v>206</v>
      </c>
    </row>
    <row r="166" spans="2:65" s="12" customFormat="1" ht="11.25">
      <c r="B166" s="147"/>
      <c r="D166" s="148" t="s">
        <v>154</v>
      </c>
      <c r="E166" s="149" t="s">
        <v>1</v>
      </c>
      <c r="F166" s="150" t="s">
        <v>207</v>
      </c>
      <c r="H166" s="151">
        <v>13.5</v>
      </c>
      <c r="I166" s="152"/>
      <c r="L166" s="147"/>
      <c r="M166" s="153"/>
      <c r="T166" s="154"/>
      <c r="AT166" s="149" t="s">
        <v>154</v>
      </c>
      <c r="AU166" s="149" t="s">
        <v>86</v>
      </c>
      <c r="AV166" s="12" t="s">
        <v>86</v>
      </c>
      <c r="AW166" s="12" t="s">
        <v>32</v>
      </c>
      <c r="AX166" s="12" t="s">
        <v>84</v>
      </c>
      <c r="AY166" s="149" t="s">
        <v>145</v>
      </c>
    </row>
    <row r="167" spans="2:65" s="1" customFormat="1" ht="24.2" customHeight="1">
      <c r="B167" s="133"/>
      <c r="C167" s="134" t="s">
        <v>208</v>
      </c>
      <c r="D167" s="134" t="s">
        <v>147</v>
      </c>
      <c r="E167" s="135" t="s">
        <v>209</v>
      </c>
      <c r="F167" s="136" t="s">
        <v>210</v>
      </c>
      <c r="G167" s="137" t="s">
        <v>191</v>
      </c>
      <c r="H167" s="138">
        <v>7.5</v>
      </c>
      <c r="I167" s="139"/>
      <c r="J167" s="140">
        <f>ROUND(I167*H167,2)</f>
        <v>0</v>
      </c>
      <c r="K167" s="136" t="s">
        <v>151</v>
      </c>
      <c r="L167" s="32"/>
      <c r="M167" s="141" t="s">
        <v>1</v>
      </c>
      <c r="N167" s="142" t="s">
        <v>41</v>
      </c>
      <c r="P167" s="143">
        <f>O167*H167</f>
        <v>0</v>
      </c>
      <c r="Q167" s="143">
        <v>8.6800000000000002E-3</v>
      </c>
      <c r="R167" s="143">
        <f>Q167*H167</f>
        <v>6.5100000000000005E-2</v>
      </c>
      <c r="S167" s="143">
        <v>0</v>
      </c>
      <c r="T167" s="144">
        <f>S167*H167</f>
        <v>0</v>
      </c>
      <c r="AR167" s="145" t="s">
        <v>152</v>
      </c>
      <c r="AT167" s="145" t="s">
        <v>147</v>
      </c>
      <c r="AU167" s="145" t="s">
        <v>86</v>
      </c>
      <c r="AY167" s="17" t="s">
        <v>145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84</v>
      </c>
      <c r="BK167" s="146">
        <f>ROUND(I167*H167,2)</f>
        <v>0</v>
      </c>
      <c r="BL167" s="17" t="s">
        <v>152</v>
      </c>
      <c r="BM167" s="145" t="s">
        <v>211</v>
      </c>
    </row>
    <row r="168" spans="2:65" s="12" customFormat="1" ht="11.25">
      <c r="B168" s="147"/>
      <c r="D168" s="148" t="s">
        <v>154</v>
      </c>
      <c r="E168" s="149" t="s">
        <v>1</v>
      </c>
      <c r="F168" s="150" t="s">
        <v>212</v>
      </c>
      <c r="H168" s="151">
        <v>7.5</v>
      </c>
      <c r="I168" s="152"/>
      <c r="L168" s="147"/>
      <c r="M168" s="153"/>
      <c r="T168" s="154"/>
      <c r="AT168" s="149" t="s">
        <v>154</v>
      </c>
      <c r="AU168" s="149" t="s">
        <v>86</v>
      </c>
      <c r="AV168" s="12" t="s">
        <v>86</v>
      </c>
      <c r="AW168" s="12" t="s">
        <v>32</v>
      </c>
      <c r="AX168" s="12" t="s">
        <v>84</v>
      </c>
      <c r="AY168" s="149" t="s">
        <v>145</v>
      </c>
    </row>
    <row r="169" spans="2:65" s="1" customFormat="1" ht="24.2" customHeight="1">
      <c r="B169" s="133"/>
      <c r="C169" s="134" t="s">
        <v>213</v>
      </c>
      <c r="D169" s="134" t="s">
        <v>147</v>
      </c>
      <c r="E169" s="135" t="s">
        <v>214</v>
      </c>
      <c r="F169" s="136" t="s">
        <v>215</v>
      </c>
      <c r="G169" s="137" t="s">
        <v>191</v>
      </c>
      <c r="H169" s="138">
        <v>1.5</v>
      </c>
      <c r="I169" s="139"/>
      <c r="J169" s="140">
        <f>ROUND(I169*H169,2)</f>
        <v>0</v>
      </c>
      <c r="K169" s="136" t="s">
        <v>151</v>
      </c>
      <c r="L169" s="32"/>
      <c r="M169" s="141" t="s">
        <v>1</v>
      </c>
      <c r="N169" s="142" t="s">
        <v>41</v>
      </c>
      <c r="P169" s="143">
        <f>O169*H169</f>
        <v>0</v>
      </c>
      <c r="Q169" s="143">
        <v>3.6900000000000002E-2</v>
      </c>
      <c r="R169" s="143">
        <f>Q169*H169</f>
        <v>5.5350000000000003E-2</v>
      </c>
      <c r="S169" s="143">
        <v>0</v>
      </c>
      <c r="T169" s="144">
        <f>S169*H169</f>
        <v>0</v>
      </c>
      <c r="AR169" s="145" t="s">
        <v>152</v>
      </c>
      <c r="AT169" s="145" t="s">
        <v>147</v>
      </c>
      <c r="AU169" s="145" t="s">
        <v>86</v>
      </c>
      <c r="AY169" s="17" t="s">
        <v>145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84</v>
      </c>
      <c r="BK169" s="146">
        <f>ROUND(I169*H169,2)</f>
        <v>0</v>
      </c>
      <c r="BL169" s="17" t="s">
        <v>152</v>
      </c>
      <c r="BM169" s="145" t="s">
        <v>216</v>
      </c>
    </row>
    <row r="170" spans="2:65" s="1" customFormat="1" ht="24.2" customHeight="1">
      <c r="B170" s="133"/>
      <c r="C170" s="134" t="s">
        <v>217</v>
      </c>
      <c r="D170" s="134" t="s">
        <v>147</v>
      </c>
      <c r="E170" s="135" t="s">
        <v>218</v>
      </c>
      <c r="F170" s="136" t="s">
        <v>219</v>
      </c>
      <c r="G170" s="137" t="s">
        <v>191</v>
      </c>
      <c r="H170" s="138">
        <v>615</v>
      </c>
      <c r="I170" s="139"/>
      <c r="J170" s="140">
        <f>ROUND(I170*H170,2)</f>
        <v>0</v>
      </c>
      <c r="K170" s="136" t="s">
        <v>151</v>
      </c>
      <c r="L170" s="32"/>
      <c r="M170" s="141" t="s">
        <v>1</v>
      </c>
      <c r="N170" s="142" t="s">
        <v>41</v>
      </c>
      <c r="P170" s="143">
        <f>O170*H170</f>
        <v>0</v>
      </c>
      <c r="Q170" s="143">
        <v>1.3999999999999999E-4</v>
      </c>
      <c r="R170" s="143">
        <f>Q170*H170</f>
        <v>8.6099999999999996E-2</v>
      </c>
      <c r="S170" s="143">
        <v>0</v>
      </c>
      <c r="T170" s="144">
        <f>S170*H170</f>
        <v>0</v>
      </c>
      <c r="AR170" s="145" t="s">
        <v>152</v>
      </c>
      <c r="AT170" s="145" t="s">
        <v>147</v>
      </c>
      <c r="AU170" s="145" t="s">
        <v>86</v>
      </c>
      <c r="AY170" s="17" t="s">
        <v>145</v>
      </c>
      <c r="BE170" s="146">
        <f>IF(N170="základní",J170,0)</f>
        <v>0</v>
      </c>
      <c r="BF170" s="146">
        <f>IF(N170="snížená",J170,0)</f>
        <v>0</v>
      </c>
      <c r="BG170" s="146">
        <f>IF(N170="zákl. přenesená",J170,0)</f>
        <v>0</v>
      </c>
      <c r="BH170" s="146">
        <f>IF(N170="sníž. přenesená",J170,0)</f>
        <v>0</v>
      </c>
      <c r="BI170" s="146">
        <f>IF(N170="nulová",J170,0)</f>
        <v>0</v>
      </c>
      <c r="BJ170" s="17" t="s">
        <v>84</v>
      </c>
      <c r="BK170" s="146">
        <f>ROUND(I170*H170,2)</f>
        <v>0</v>
      </c>
      <c r="BL170" s="17" t="s">
        <v>152</v>
      </c>
      <c r="BM170" s="145" t="s">
        <v>220</v>
      </c>
    </row>
    <row r="171" spans="2:65" s="12" customFormat="1" ht="11.25">
      <c r="B171" s="147"/>
      <c r="D171" s="148" t="s">
        <v>154</v>
      </c>
      <c r="E171" s="149" t="s">
        <v>1</v>
      </c>
      <c r="F171" s="150" t="s">
        <v>221</v>
      </c>
      <c r="H171" s="151">
        <v>448</v>
      </c>
      <c r="I171" s="152"/>
      <c r="L171" s="147"/>
      <c r="M171" s="153"/>
      <c r="T171" s="154"/>
      <c r="AT171" s="149" t="s">
        <v>154</v>
      </c>
      <c r="AU171" s="149" t="s">
        <v>86</v>
      </c>
      <c r="AV171" s="12" t="s">
        <v>86</v>
      </c>
      <c r="AW171" s="12" t="s">
        <v>32</v>
      </c>
      <c r="AX171" s="12" t="s">
        <v>76</v>
      </c>
      <c r="AY171" s="149" t="s">
        <v>145</v>
      </c>
    </row>
    <row r="172" spans="2:65" s="13" customFormat="1" ht="11.25">
      <c r="B172" s="155"/>
      <c r="D172" s="148" t="s">
        <v>154</v>
      </c>
      <c r="E172" s="156" t="s">
        <v>1</v>
      </c>
      <c r="F172" s="157" t="s">
        <v>168</v>
      </c>
      <c r="H172" s="156" t="s">
        <v>1</v>
      </c>
      <c r="I172" s="158"/>
      <c r="L172" s="155"/>
      <c r="M172" s="159"/>
      <c r="T172" s="160"/>
      <c r="AT172" s="156" t="s">
        <v>154</v>
      </c>
      <c r="AU172" s="156" t="s">
        <v>86</v>
      </c>
      <c r="AV172" s="13" t="s">
        <v>84</v>
      </c>
      <c r="AW172" s="13" t="s">
        <v>32</v>
      </c>
      <c r="AX172" s="13" t="s">
        <v>76</v>
      </c>
      <c r="AY172" s="156" t="s">
        <v>145</v>
      </c>
    </row>
    <row r="173" spans="2:65" s="12" customFormat="1" ht="11.25">
      <c r="B173" s="147"/>
      <c r="D173" s="148" t="s">
        <v>154</v>
      </c>
      <c r="E173" s="149" t="s">
        <v>1</v>
      </c>
      <c r="F173" s="150" t="s">
        <v>222</v>
      </c>
      <c r="H173" s="151">
        <v>6</v>
      </c>
      <c r="I173" s="152"/>
      <c r="L173" s="147"/>
      <c r="M173" s="153"/>
      <c r="T173" s="154"/>
      <c r="AT173" s="149" t="s">
        <v>154</v>
      </c>
      <c r="AU173" s="149" t="s">
        <v>86</v>
      </c>
      <c r="AV173" s="12" t="s">
        <v>86</v>
      </c>
      <c r="AW173" s="12" t="s">
        <v>32</v>
      </c>
      <c r="AX173" s="12" t="s">
        <v>76</v>
      </c>
      <c r="AY173" s="149" t="s">
        <v>145</v>
      </c>
    </row>
    <row r="174" spans="2:65" s="12" customFormat="1" ht="11.25">
      <c r="B174" s="147"/>
      <c r="D174" s="148" t="s">
        <v>154</v>
      </c>
      <c r="E174" s="149" t="s">
        <v>1</v>
      </c>
      <c r="F174" s="150" t="s">
        <v>223</v>
      </c>
      <c r="H174" s="151">
        <v>6</v>
      </c>
      <c r="I174" s="152"/>
      <c r="L174" s="147"/>
      <c r="M174" s="153"/>
      <c r="T174" s="154"/>
      <c r="AT174" s="149" t="s">
        <v>154</v>
      </c>
      <c r="AU174" s="149" t="s">
        <v>86</v>
      </c>
      <c r="AV174" s="12" t="s">
        <v>86</v>
      </c>
      <c r="AW174" s="12" t="s">
        <v>32</v>
      </c>
      <c r="AX174" s="12" t="s">
        <v>76</v>
      </c>
      <c r="AY174" s="149" t="s">
        <v>145</v>
      </c>
    </row>
    <row r="175" spans="2:65" s="12" customFormat="1" ht="11.25">
      <c r="B175" s="147"/>
      <c r="D175" s="148" t="s">
        <v>154</v>
      </c>
      <c r="E175" s="149" t="s">
        <v>1</v>
      </c>
      <c r="F175" s="150" t="s">
        <v>224</v>
      </c>
      <c r="H175" s="151">
        <v>13</v>
      </c>
      <c r="I175" s="152"/>
      <c r="L175" s="147"/>
      <c r="M175" s="153"/>
      <c r="T175" s="154"/>
      <c r="AT175" s="149" t="s">
        <v>154</v>
      </c>
      <c r="AU175" s="149" t="s">
        <v>86</v>
      </c>
      <c r="AV175" s="12" t="s">
        <v>86</v>
      </c>
      <c r="AW175" s="12" t="s">
        <v>32</v>
      </c>
      <c r="AX175" s="12" t="s">
        <v>76</v>
      </c>
      <c r="AY175" s="149" t="s">
        <v>145</v>
      </c>
    </row>
    <row r="176" spans="2:65" s="12" customFormat="1" ht="11.25">
      <c r="B176" s="147"/>
      <c r="D176" s="148" t="s">
        <v>154</v>
      </c>
      <c r="E176" s="149" t="s">
        <v>1</v>
      </c>
      <c r="F176" s="150" t="s">
        <v>225</v>
      </c>
      <c r="H176" s="151">
        <v>23</v>
      </c>
      <c r="I176" s="152"/>
      <c r="L176" s="147"/>
      <c r="M176" s="153"/>
      <c r="T176" s="154"/>
      <c r="AT176" s="149" t="s">
        <v>154</v>
      </c>
      <c r="AU176" s="149" t="s">
        <v>86</v>
      </c>
      <c r="AV176" s="12" t="s">
        <v>86</v>
      </c>
      <c r="AW176" s="12" t="s">
        <v>32</v>
      </c>
      <c r="AX176" s="12" t="s">
        <v>76</v>
      </c>
      <c r="AY176" s="149" t="s">
        <v>145</v>
      </c>
    </row>
    <row r="177" spans="2:65" s="12" customFormat="1" ht="11.25">
      <c r="B177" s="147"/>
      <c r="D177" s="148" t="s">
        <v>154</v>
      </c>
      <c r="E177" s="149" t="s">
        <v>1</v>
      </c>
      <c r="F177" s="150" t="s">
        <v>226</v>
      </c>
      <c r="H177" s="151">
        <v>6</v>
      </c>
      <c r="I177" s="152"/>
      <c r="L177" s="147"/>
      <c r="M177" s="153"/>
      <c r="T177" s="154"/>
      <c r="AT177" s="149" t="s">
        <v>154</v>
      </c>
      <c r="AU177" s="149" t="s">
        <v>86</v>
      </c>
      <c r="AV177" s="12" t="s">
        <v>86</v>
      </c>
      <c r="AW177" s="12" t="s">
        <v>32</v>
      </c>
      <c r="AX177" s="12" t="s">
        <v>76</v>
      </c>
      <c r="AY177" s="149" t="s">
        <v>145</v>
      </c>
    </row>
    <row r="178" spans="2:65" s="12" customFormat="1" ht="11.25">
      <c r="B178" s="147"/>
      <c r="D178" s="148" t="s">
        <v>154</v>
      </c>
      <c r="E178" s="149" t="s">
        <v>1</v>
      </c>
      <c r="F178" s="150" t="s">
        <v>227</v>
      </c>
      <c r="H178" s="151">
        <v>15</v>
      </c>
      <c r="I178" s="152"/>
      <c r="L178" s="147"/>
      <c r="M178" s="153"/>
      <c r="T178" s="154"/>
      <c r="AT178" s="149" t="s">
        <v>154</v>
      </c>
      <c r="AU178" s="149" t="s">
        <v>86</v>
      </c>
      <c r="AV178" s="12" t="s">
        <v>86</v>
      </c>
      <c r="AW178" s="12" t="s">
        <v>32</v>
      </c>
      <c r="AX178" s="12" t="s">
        <v>76</v>
      </c>
      <c r="AY178" s="149" t="s">
        <v>145</v>
      </c>
    </row>
    <row r="179" spans="2:65" s="12" customFormat="1" ht="11.25">
      <c r="B179" s="147"/>
      <c r="D179" s="148" t="s">
        <v>154</v>
      </c>
      <c r="E179" s="149" t="s">
        <v>1</v>
      </c>
      <c r="F179" s="150" t="s">
        <v>228</v>
      </c>
      <c r="H179" s="151">
        <v>6</v>
      </c>
      <c r="I179" s="152"/>
      <c r="L179" s="147"/>
      <c r="M179" s="153"/>
      <c r="T179" s="154"/>
      <c r="AT179" s="149" t="s">
        <v>154</v>
      </c>
      <c r="AU179" s="149" t="s">
        <v>86</v>
      </c>
      <c r="AV179" s="12" t="s">
        <v>86</v>
      </c>
      <c r="AW179" s="12" t="s">
        <v>32</v>
      </c>
      <c r="AX179" s="12" t="s">
        <v>76</v>
      </c>
      <c r="AY179" s="149" t="s">
        <v>145</v>
      </c>
    </row>
    <row r="180" spans="2:65" s="12" customFormat="1" ht="11.25">
      <c r="B180" s="147"/>
      <c r="D180" s="148" t="s">
        <v>154</v>
      </c>
      <c r="E180" s="149" t="s">
        <v>1</v>
      </c>
      <c r="F180" s="150" t="s">
        <v>229</v>
      </c>
      <c r="H180" s="151">
        <v>6</v>
      </c>
      <c r="I180" s="152"/>
      <c r="L180" s="147"/>
      <c r="M180" s="153"/>
      <c r="T180" s="154"/>
      <c r="AT180" s="149" t="s">
        <v>154</v>
      </c>
      <c r="AU180" s="149" t="s">
        <v>86</v>
      </c>
      <c r="AV180" s="12" t="s">
        <v>86</v>
      </c>
      <c r="AW180" s="12" t="s">
        <v>32</v>
      </c>
      <c r="AX180" s="12" t="s">
        <v>76</v>
      </c>
      <c r="AY180" s="149" t="s">
        <v>145</v>
      </c>
    </row>
    <row r="181" spans="2:65" s="12" customFormat="1" ht="11.25">
      <c r="B181" s="147"/>
      <c r="D181" s="148" t="s">
        <v>154</v>
      </c>
      <c r="E181" s="149" t="s">
        <v>1</v>
      </c>
      <c r="F181" s="150" t="s">
        <v>230</v>
      </c>
      <c r="H181" s="151">
        <v>6</v>
      </c>
      <c r="I181" s="152"/>
      <c r="L181" s="147"/>
      <c r="M181" s="153"/>
      <c r="T181" s="154"/>
      <c r="AT181" s="149" t="s">
        <v>154</v>
      </c>
      <c r="AU181" s="149" t="s">
        <v>86</v>
      </c>
      <c r="AV181" s="12" t="s">
        <v>86</v>
      </c>
      <c r="AW181" s="12" t="s">
        <v>32</v>
      </c>
      <c r="AX181" s="12" t="s">
        <v>76</v>
      </c>
      <c r="AY181" s="149" t="s">
        <v>145</v>
      </c>
    </row>
    <row r="182" spans="2:65" s="12" customFormat="1" ht="11.25">
      <c r="B182" s="147"/>
      <c r="D182" s="148" t="s">
        <v>154</v>
      </c>
      <c r="E182" s="149" t="s">
        <v>1</v>
      </c>
      <c r="F182" s="150" t="s">
        <v>231</v>
      </c>
      <c r="H182" s="151">
        <v>6</v>
      </c>
      <c r="I182" s="152"/>
      <c r="L182" s="147"/>
      <c r="M182" s="153"/>
      <c r="T182" s="154"/>
      <c r="AT182" s="149" t="s">
        <v>154</v>
      </c>
      <c r="AU182" s="149" t="s">
        <v>86</v>
      </c>
      <c r="AV182" s="12" t="s">
        <v>86</v>
      </c>
      <c r="AW182" s="12" t="s">
        <v>32</v>
      </c>
      <c r="AX182" s="12" t="s">
        <v>76</v>
      </c>
      <c r="AY182" s="149" t="s">
        <v>145</v>
      </c>
    </row>
    <row r="183" spans="2:65" s="13" customFormat="1" ht="11.25">
      <c r="B183" s="155"/>
      <c r="D183" s="148" t="s">
        <v>154</v>
      </c>
      <c r="E183" s="156" t="s">
        <v>1</v>
      </c>
      <c r="F183" s="157" t="s">
        <v>179</v>
      </c>
      <c r="H183" s="156" t="s">
        <v>1</v>
      </c>
      <c r="I183" s="158"/>
      <c r="L183" s="155"/>
      <c r="M183" s="159"/>
      <c r="T183" s="160"/>
      <c r="AT183" s="156" t="s">
        <v>154</v>
      </c>
      <c r="AU183" s="156" t="s">
        <v>86</v>
      </c>
      <c r="AV183" s="13" t="s">
        <v>84</v>
      </c>
      <c r="AW183" s="13" t="s">
        <v>32</v>
      </c>
      <c r="AX183" s="13" t="s">
        <v>76</v>
      </c>
      <c r="AY183" s="156" t="s">
        <v>145</v>
      </c>
    </row>
    <row r="184" spans="2:65" s="12" customFormat="1" ht="11.25">
      <c r="B184" s="147"/>
      <c r="D184" s="148" t="s">
        <v>154</v>
      </c>
      <c r="E184" s="149" t="s">
        <v>1</v>
      </c>
      <c r="F184" s="150" t="s">
        <v>232</v>
      </c>
      <c r="H184" s="151">
        <v>12</v>
      </c>
      <c r="I184" s="152"/>
      <c r="L184" s="147"/>
      <c r="M184" s="153"/>
      <c r="T184" s="154"/>
      <c r="AT184" s="149" t="s">
        <v>154</v>
      </c>
      <c r="AU184" s="149" t="s">
        <v>86</v>
      </c>
      <c r="AV184" s="12" t="s">
        <v>86</v>
      </c>
      <c r="AW184" s="12" t="s">
        <v>32</v>
      </c>
      <c r="AX184" s="12" t="s">
        <v>76</v>
      </c>
      <c r="AY184" s="149" t="s">
        <v>145</v>
      </c>
    </row>
    <row r="185" spans="2:65" s="13" customFormat="1" ht="11.25">
      <c r="B185" s="155"/>
      <c r="D185" s="148" t="s">
        <v>154</v>
      </c>
      <c r="E185" s="156" t="s">
        <v>1</v>
      </c>
      <c r="F185" s="157" t="s">
        <v>233</v>
      </c>
      <c r="H185" s="156" t="s">
        <v>1</v>
      </c>
      <c r="I185" s="158"/>
      <c r="L185" s="155"/>
      <c r="M185" s="159"/>
      <c r="T185" s="160"/>
      <c r="AT185" s="156" t="s">
        <v>154</v>
      </c>
      <c r="AU185" s="156" t="s">
        <v>86</v>
      </c>
      <c r="AV185" s="13" t="s">
        <v>84</v>
      </c>
      <c r="AW185" s="13" t="s">
        <v>32</v>
      </c>
      <c r="AX185" s="13" t="s">
        <v>76</v>
      </c>
      <c r="AY185" s="156" t="s">
        <v>145</v>
      </c>
    </row>
    <row r="186" spans="2:65" s="12" customFormat="1" ht="11.25">
      <c r="B186" s="147"/>
      <c r="D186" s="148" t="s">
        <v>154</v>
      </c>
      <c r="E186" s="149" t="s">
        <v>1</v>
      </c>
      <c r="F186" s="150" t="s">
        <v>234</v>
      </c>
      <c r="H186" s="151">
        <v>8</v>
      </c>
      <c r="I186" s="152"/>
      <c r="L186" s="147"/>
      <c r="M186" s="153"/>
      <c r="T186" s="154"/>
      <c r="AT186" s="149" t="s">
        <v>154</v>
      </c>
      <c r="AU186" s="149" t="s">
        <v>86</v>
      </c>
      <c r="AV186" s="12" t="s">
        <v>86</v>
      </c>
      <c r="AW186" s="12" t="s">
        <v>32</v>
      </c>
      <c r="AX186" s="12" t="s">
        <v>76</v>
      </c>
      <c r="AY186" s="149" t="s">
        <v>145</v>
      </c>
    </row>
    <row r="187" spans="2:65" s="13" customFormat="1" ht="11.25">
      <c r="B187" s="155"/>
      <c r="D187" s="148" t="s">
        <v>154</v>
      </c>
      <c r="E187" s="156" t="s">
        <v>1</v>
      </c>
      <c r="F187" s="157" t="s">
        <v>235</v>
      </c>
      <c r="H187" s="156" t="s">
        <v>1</v>
      </c>
      <c r="I187" s="158"/>
      <c r="L187" s="155"/>
      <c r="M187" s="159"/>
      <c r="T187" s="160"/>
      <c r="AT187" s="156" t="s">
        <v>154</v>
      </c>
      <c r="AU187" s="156" t="s">
        <v>86</v>
      </c>
      <c r="AV187" s="13" t="s">
        <v>84</v>
      </c>
      <c r="AW187" s="13" t="s">
        <v>32</v>
      </c>
      <c r="AX187" s="13" t="s">
        <v>76</v>
      </c>
      <c r="AY187" s="156" t="s">
        <v>145</v>
      </c>
    </row>
    <row r="188" spans="2:65" s="12" customFormat="1" ht="11.25">
      <c r="B188" s="147"/>
      <c r="D188" s="148" t="s">
        <v>154</v>
      </c>
      <c r="E188" s="149" t="s">
        <v>1</v>
      </c>
      <c r="F188" s="150" t="s">
        <v>236</v>
      </c>
      <c r="H188" s="151">
        <v>54</v>
      </c>
      <c r="I188" s="152"/>
      <c r="L188" s="147"/>
      <c r="M188" s="153"/>
      <c r="T188" s="154"/>
      <c r="AT188" s="149" t="s">
        <v>154</v>
      </c>
      <c r="AU188" s="149" t="s">
        <v>86</v>
      </c>
      <c r="AV188" s="12" t="s">
        <v>86</v>
      </c>
      <c r="AW188" s="12" t="s">
        <v>32</v>
      </c>
      <c r="AX188" s="12" t="s">
        <v>76</v>
      </c>
      <c r="AY188" s="149" t="s">
        <v>145</v>
      </c>
    </row>
    <row r="189" spans="2:65" s="15" customFormat="1" ht="11.25">
      <c r="B189" s="168"/>
      <c r="D189" s="148" t="s">
        <v>154</v>
      </c>
      <c r="E189" s="169" t="s">
        <v>1</v>
      </c>
      <c r="F189" s="170" t="s">
        <v>188</v>
      </c>
      <c r="H189" s="171">
        <v>615</v>
      </c>
      <c r="I189" s="172"/>
      <c r="L189" s="168"/>
      <c r="M189" s="173"/>
      <c r="T189" s="174"/>
      <c r="AT189" s="169" t="s">
        <v>154</v>
      </c>
      <c r="AU189" s="169" t="s">
        <v>86</v>
      </c>
      <c r="AV189" s="15" t="s">
        <v>152</v>
      </c>
      <c r="AW189" s="15" t="s">
        <v>32</v>
      </c>
      <c r="AX189" s="15" t="s">
        <v>84</v>
      </c>
      <c r="AY189" s="169" t="s">
        <v>145</v>
      </c>
    </row>
    <row r="190" spans="2:65" s="1" customFormat="1" ht="24.2" customHeight="1">
      <c r="B190" s="133"/>
      <c r="C190" s="134" t="s">
        <v>237</v>
      </c>
      <c r="D190" s="134" t="s">
        <v>147</v>
      </c>
      <c r="E190" s="135" t="s">
        <v>238</v>
      </c>
      <c r="F190" s="136" t="s">
        <v>239</v>
      </c>
      <c r="G190" s="137" t="s">
        <v>191</v>
      </c>
      <c r="H190" s="138">
        <v>615</v>
      </c>
      <c r="I190" s="139"/>
      <c r="J190" s="140">
        <f>ROUND(I190*H190,2)</f>
        <v>0</v>
      </c>
      <c r="K190" s="136" t="s">
        <v>151</v>
      </c>
      <c r="L190" s="32"/>
      <c r="M190" s="141" t="s">
        <v>1</v>
      </c>
      <c r="N190" s="142" t="s">
        <v>41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152</v>
      </c>
      <c r="AT190" s="145" t="s">
        <v>147</v>
      </c>
      <c r="AU190" s="145" t="s">
        <v>86</v>
      </c>
      <c r="AY190" s="17" t="s">
        <v>145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84</v>
      </c>
      <c r="BK190" s="146">
        <f>ROUND(I190*H190,2)</f>
        <v>0</v>
      </c>
      <c r="BL190" s="17" t="s">
        <v>152</v>
      </c>
      <c r="BM190" s="145" t="s">
        <v>240</v>
      </c>
    </row>
    <row r="191" spans="2:65" s="1" customFormat="1" ht="24.2" customHeight="1">
      <c r="B191" s="133"/>
      <c r="C191" s="134" t="s">
        <v>241</v>
      </c>
      <c r="D191" s="134" t="s">
        <v>147</v>
      </c>
      <c r="E191" s="135" t="s">
        <v>242</v>
      </c>
      <c r="F191" s="136" t="s">
        <v>243</v>
      </c>
      <c r="G191" s="137" t="s">
        <v>150</v>
      </c>
      <c r="H191" s="138">
        <v>293.39999999999998</v>
      </c>
      <c r="I191" s="139"/>
      <c r="J191" s="140">
        <f>ROUND(I191*H191,2)</f>
        <v>0</v>
      </c>
      <c r="K191" s="136" t="s">
        <v>151</v>
      </c>
      <c r="L191" s="32"/>
      <c r="M191" s="141" t="s">
        <v>1</v>
      </c>
      <c r="N191" s="142" t="s">
        <v>41</v>
      </c>
      <c r="P191" s="143">
        <f>O191*H191</f>
        <v>0</v>
      </c>
      <c r="Q191" s="143">
        <v>0</v>
      </c>
      <c r="R191" s="143">
        <f>Q191*H191</f>
        <v>0</v>
      </c>
      <c r="S191" s="143">
        <v>0</v>
      </c>
      <c r="T191" s="144">
        <f>S191*H191</f>
        <v>0</v>
      </c>
      <c r="AR191" s="145" t="s">
        <v>152</v>
      </c>
      <c r="AT191" s="145" t="s">
        <v>147</v>
      </c>
      <c r="AU191" s="145" t="s">
        <v>86</v>
      </c>
      <c r="AY191" s="17" t="s">
        <v>145</v>
      </c>
      <c r="BE191" s="146">
        <f>IF(N191="základní",J191,0)</f>
        <v>0</v>
      </c>
      <c r="BF191" s="146">
        <f>IF(N191="snížená",J191,0)</f>
        <v>0</v>
      </c>
      <c r="BG191" s="146">
        <f>IF(N191="zákl. přenesená",J191,0)</f>
        <v>0</v>
      </c>
      <c r="BH191" s="146">
        <f>IF(N191="sníž. přenesená",J191,0)</f>
        <v>0</v>
      </c>
      <c r="BI191" s="146">
        <f>IF(N191="nulová",J191,0)</f>
        <v>0</v>
      </c>
      <c r="BJ191" s="17" t="s">
        <v>84</v>
      </c>
      <c r="BK191" s="146">
        <f>ROUND(I191*H191,2)</f>
        <v>0</v>
      </c>
      <c r="BL191" s="17" t="s">
        <v>152</v>
      </c>
      <c r="BM191" s="145" t="s">
        <v>244</v>
      </c>
    </row>
    <row r="192" spans="2:65" s="13" customFormat="1" ht="11.25">
      <c r="B192" s="155"/>
      <c r="D192" s="148" t="s">
        <v>154</v>
      </c>
      <c r="E192" s="156" t="s">
        <v>1</v>
      </c>
      <c r="F192" s="157" t="s">
        <v>158</v>
      </c>
      <c r="H192" s="156" t="s">
        <v>1</v>
      </c>
      <c r="I192" s="158"/>
      <c r="L192" s="155"/>
      <c r="M192" s="159"/>
      <c r="T192" s="160"/>
      <c r="AT192" s="156" t="s">
        <v>154</v>
      </c>
      <c r="AU192" s="156" t="s">
        <v>86</v>
      </c>
      <c r="AV192" s="13" t="s">
        <v>84</v>
      </c>
      <c r="AW192" s="13" t="s">
        <v>32</v>
      </c>
      <c r="AX192" s="13" t="s">
        <v>76</v>
      </c>
      <c r="AY192" s="156" t="s">
        <v>145</v>
      </c>
    </row>
    <row r="193" spans="2:65" s="12" customFormat="1" ht="11.25">
      <c r="B193" s="147"/>
      <c r="D193" s="148" t="s">
        <v>154</v>
      </c>
      <c r="E193" s="149" t="s">
        <v>1</v>
      </c>
      <c r="F193" s="150" t="s">
        <v>245</v>
      </c>
      <c r="H193" s="151">
        <v>127.5</v>
      </c>
      <c r="I193" s="152"/>
      <c r="L193" s="147"/>
      <c r="M193" s="153"/>
      <c r="T193" s="154"/>
      <c r="AT193" s="149" t="s">
        <v>154</v>
      </c>
      <c r="AU193" s="149" t="s">
        <v>86</v>
      </c>
      <c r="AV193" s="12" t="s">
        <v>86</v>
      </c>
      <c r="AW193" s="12" t="s">
        <v>32</v>
      </c>
      <c r="AX193" s="12" t="s">
        <v>76</v>
      </c>
      <c r="AY193" s="149" t="s">
        <v>145</v>
      </c>
    </row>
    <row r="194" spans="2:65" s="13" customFormat="1" ht="11.25">
      <c r="B194" s="155"/>
      <c r="D194" s="148" t="s">
        <v>154</v>
      </c>
      <c r="E194" s="156" t="s">
        <v>1</v>
      </c>
      <c r="F194" s="157" t="s">
        <v>160</v>
      </c>
      <c r="H194" s="156" t="s">
        <v>1</v>
      </c>
      <c r="I194" s="158"/>
      <c r="L194" s="155"/>
      <c r="M194" s="159"/>
      <c r="T194" s="160"/>
      <c r="AT194" s="156" t="s">
        <v>154</v>
      </c>
      <c r="AU194" s="156" t="s">
        <v>86</v>
      </c>
      <c r="AV194" s="13" t="s">
        <v>84</v>
      </c>
      <c r="AW194" s="13" t="s">
        <v>32</v>
      </c>
      <c r="AX194" s="13" t="s">
        <v>76</v>
      </c>
      <c r="AY194" s="156" t="s">
        <v>145</v>
      </c>
    </row>
    <row r="195" spans="2:65" s="12" customFormat="1" ht="11.25">
      <c r="B195" s="147"/>
      <c r="D195" s="148" t="s">
        <v>154</v>
      </c>
      <c r="E195" s="149" t="s">
        <v>1</v>
      </c>
      <c r="F195" s="150" t="s">
        <v>246</v>
      </c>
      <c r="H195" s="151">
        <v>71.400000000000006</v>
      </c>
      <c r="I195" s="152"/>
      <c r="L195" s="147"/>
      <c r="M195" s="153"/>
      <c r="T195" s="154"/>
      <c r="AT195" s="149" t="s">
        <v>154</v>
      </c>
      <c r="AU195" s="149" t="s">
        <v>86</v>
      </c>
      <c r="AV195" s="12" t="s">
        <v>86</v>
      </c>
      <c r="AW195" s="12" t="s">
        <v>32</v>
      </c>
      <c r="AX195" s="12" t="s">
        <v>76</v>
      </c>
      <c r="AY195" s="149" t="s">
        <v>145</v>
      </c>
    </row>
    <row r="196" spans="2:65" s="13" customFormat="1" ht="11.25">
      <c r="B196" s="155"/>
      <c r="D196" s="148" t="s">
        <v>154</v>
      </c>
      <c r="E196" s="156" t="s">
        <v>1</v>
      </c>
      <c r="F196" s="157" t="s">
        <v>162</v>
      </c>
      <c r="H196" s="156" t="s">
        <v>1</v>
      </c>
      <c r="I196" s="158"/>
      <c r="L196" s="155"/>
      <c r="M196" s="159"/>
      <c r="T196" s="160"/>
      <c r="AT196" s="156" t="s">
        <v>154</v>
      </c>
      <c r="AU196" s="156" t="s">
        <v>86</v>
      </c>
      <c r="AV196" s="13" t="s">
        <v>84</v>
      </c>
      <c r="AW196" s="13" t="s">
        <v>32</v>
      </c>
      <c r="AX196" s="13" t="s">
        <v>76</v>
      </c>
      <c r="AY196" s="156" t="s">
        <v>145</v>
      </c>
    </row>
    <row r="197" spans="2:65" s="12" customFormat="1" ht="11.25">
      <c r="B197" s="147"/>
      <c r="D197" s="148" t="s">
        <v>154</v>
      </c>
      <c r="E197" s="149" t="s">
        <v>1</v>
      </c>
      <c r="F197" s="150" t="s">
        <v>247</v>
      </c>
      <c r="H197" s="151">
        <v>58.5</v>
      </c>
      <c r="I197" s="152"/>
      <c r="L197" s="147"/>
      <c r="M197" s="153"/>
      <c r="T197" s="154"/>
      <c r="AT197" s="149" t="s">
        <v>154</v>
      </c>
      <c r="AU197" s="149" t="s">
        <v>86</v>
      </c>
      <c r="AV197" s="12" t="s">
        <v>86</v>
      </c>
      <c r="AW197" s="12" t="s">
        <v>32</v>
      </c>
      <c r="AX197" s="12" t="s">
        <v>76</v>
      </c>
      <c r="AY197" s="149" t="s">
        <v>145</v>
      </c>
    </row>
    <row r="198" spans="2:65" s="13" customFormat="1" ht="11.25">
      <c r="B198" s="155"/>
      <c r="D198" s="148" t="s">
        <v>154</v>
      </c>
      <c r="E198" s="156" t="s">
        <v>1</v>
      </c>
      <c r="F198" s="157" t="s">
        <v>248</v>
      </c>
      <c r="H198" s="156" t="s">
        <v>1</v>
      </c>
      <c r="I198" s="158"/>
      <c r="L198" s="155"/>
      <c r="M198" s="159"/>
      <c r="T198" s="160"/>
      <c r="AT198" s="156" t="s">
        <v>154</v>
      </c>
      <c r="AU198" s="156" t="s">
        <v>86</v>
      </c>
      <c r="AV198" s="13" t="s">
        <v>84</v>
      </c>
      <c r="AW198" s="13" t="s">
        <v>32</v>
      </c>
      <c r="AX198" s="13" t="s">
        <v>76</v>
      </c>
      <c r="AY198" s="156" t="s">
        <v>145</v>
      </c>
    </row>
    <row r="199" spans="2:65" s="12" customFormat="1" ht="11.25">
      <c r="B199" s="147"/>
      <c r="D199" s="148" t="s">
        <v>154</v>
      </c>
      <c r="E199" s="149" t="s">
        <v>1</v>
      </c>
      <c r="F199" s="150" t="s">
        <v>249</v>
      </c>
      <c r="H199" s="151">
        <v>36</v>
      </c>
      <c r="I199" s="152"/>
      <c r="L199" s="147"/>
      <c r="M199" s="153"/>
      <c r="T199" s="154"/>
      <c r="AT199" s="149" t="s">
        <v>154</v>
      </c>
      <c r="AU199" s="149" t="s">
        <v>86</v>
      </c>
      <c r="AV199" s="12" t="s">
        <v>86</v>
      </c>
      <c r="AW199" s="12" t="s">
        <v>32</v>
      </c>
      <c r="AX199" s="12" t="s">
        <v>76</v>
      </c>
      <c r="AY199" s="149" t="s">
        <v>145</v>
      </c>
    </row>
    <row r="200" spans="2:65" s="15" customFormat="1" ht="11.25">
      <c r="B200" s="168"/>
      <c r="D200" s="148" t="s">
        <v>154</v>
      </c>
      <c r="E200" s="169" t="s">
        <v>103</v>
      </c>
      <c r="F200" s="170" t="s">
        <v>188</v>
      </c>
      <c r="H200" s="171">
        <v>293.39999999999998</v>
      </c>
      <c r="I200" s="172"/>
      <c r="L200" s="168"/>
      <c r="M200" s="173"/>
      <c r="T200" s="174"/>
      <c r="AT200" s="169" t="s">
        <v>154</v>
      </c>
      <c r="AU200" s="169" t="s">
        <v>86</v>
      </c>
      <c r="AV200" s="15" t="s">
        <v>152</v>
      </c>
      <c r="AW200" s="15" t="s">
        <v>32</v>
      </c>
      <c r="AX200" s="15" t="s">
        <v>84</v>
      </c>
      <c r="AY200" s="169" t="s">
        <v>145</v>
      </c>
    </row>
    <row r="201" spans="2:65" s="1" customFormat="1" ht="33" customHeight="1">
      <c r="B201" s="133"/>
      <c r="C201" s="134" t="s">
        <v>250</v>
      </c>
      <c r="D201" s="134" t="s">
        <v>147</v>
      </c>
      <c r="E201" s="135" t="s">
        <v>251</v>
      </c>
      <c r="F201" s="136" t="s">
        <v>252</v>
      </c>
      <c r="G201" s="137" t="s">
        <v>253</v>
      </c>
      <c r="H201" s="138">
        <v>92.16</v>
      </c>
      <c r="I201" s="139"/>
      <c r="J201" s="140">
        <f>ROUND(I201*H201,2)</f>
        <v>0</v>
      </c>
      <c r="K201" s="136" t="s">
        <v>151</v>
      </c>
      <c r="L201" s="32"/>
      <c r="M201" s="141" t="s">
        <v>1</v>
      </c>
      <c r="N201" s="142" t="s">
        <v>41</v>
      </c>
      <c r="P201" s="143">
        <f>O201*H201</f>
        <v>0</v>
      </c>
      <c r="Q201" s="143">
        <v>0</v>
      </c>
      <c r="R201" s="143">
        <f>Q201*H201</f>
        <v>0</v>
      </c>
      <c r="S201" s="143">
        <v>0</v>
      </c>
      <c r="T201" s="144">
        <f>S201*H201</f>
        <v>0</v>
      </c>
      <c r="AR201" s="145" t="s">
        <v>152</v>
      </c>
      <c r="AT201" s="145" t="s">
        <v>147</v>
      </c>
      <c r="AU201" s="145" t="s">
        <v>86</v>
      </c>
      <c r="AY201" s="17" t="s">
        <v>145</v>
      </c>
      <c r="BE201" s="146">
        <f>IF(N201="základní",J201,0)</f>
        <v>0</v>
      </c>
      <c r="BF201" s="146">
        <f>IF(N201="snížená",J201,0)</f>
        <v>0</v>
      </c>
      <c r="BG201" s="146">
        <f>IF(N201="zákl. přenesená",J201,0)</f>
        <v>0</v>
      </c>
      <c r="BH201" s="146">
        <f>IF(N201="sníž. přenesená",J201,0)</f>
        <v>0</v>
      </c>
      <c r="BI201" s="146">
        <f>IF(N201="nulová",J201,0)</f>
        <v>0</v>
      </c>
      <c r="BJ201" s="17" t="s">
        <v>84</v>
      </c>
      <c r="BK201" s="146">
        <f>ROUND(I201*H201,2)</f>
        <v>0</v>
      </c>
      <c r="BL201" s="17" t="s">
        <v>152</v>
      </c>
      <c r="BM201" s="145" t="s">
        <v>254</v>
      </c>
    </row>
    <row r="202" spans="2:65" s="13" customFormat="1" ht="11.25">
      <c r="B202" s="155"/>
      <c r="D202" s="148" t="s">
        <v>154</v>
      </c>
      <c r="E202" s="156" t="s">
        <v>1</v>
      </c>
      <c r="F202" s="157" t="s">
        <v>168</v>
      </c>
      <c r="H202" s="156" t="s">
        <v>1</v>
      </c>
      <c r="I202" s="158"/>
      <c r="L202" s="155"/>
      <c r="M202" s="159"/>
      <c r="T202" s="160"/>
      <c r="AT202" s="156" t="s">
        <v>154</v>
      </c>
      <c r="AU202" s="156" t="s">
        <v>86</v>
      </c>
      <c r="AV202" s="13" t="s">
        <v>84</v>
      </c>
      <c r="AW202" s="13" t="s">
        <v>32</v>
      </c>
      <c r="AX202" s="13" t="s">
        <v>76</v>
      </c>
      <c r="AY202" s="156" t="s">
        <v>145</v>
      </c>
    </row>
    <row r="203" spans="2:65" s="12" customFormat="1" ht="11.25">
      <c r="B203" s="147"/>
      <c r="D203" s="148" t="s">
        <v>154</v>
      </c>
      <c r="E203" s="149" t="s">
        <v>1</v>
      </c>
      <c r="F203" s="150" t="s">
        <v>255</v>
      </c>
      <c r="H203" s="151">
        <v>4.05</v>
      </c>
      <c r="I203" s="152"/>
      <c r="L203" s="147"/>
      <c r="M203" s="153"/>
      <c r="T203" s="154"/>
      <c r="AT203" s="149" t="s">
        <v>154</v>
      </c>
      <c r="AU203" s="149" t="s">
        <v>86</v>
      </c>
      <c r="AV203" s="12" t="s">
        <v>86</v>
      </c>
      <c r="AW203" s="12" t="s">
        <v>32</v>
      </c>
      <c r="AX203" s="12" t="s">
        <v>76</v>
      </c>
      <c r="AY203" s="149" t="s">
        <v>145</v>
      </c>
    </row>
    <row r="204" spans="2:65" s="12" customFormat="1" ht="11.25">
      <c r="B204" s="147"/>
      <c r="D204" s="148" t="s">
        <v>154</v>
      </c>
      <c r="E204" s="149" t="s">
        <v>1</v>
      </c>
      <c r="F204" s="150" t="s">
        <v>256</v>
      </c>
      <c r="H204" s="151">
        <v>4.05</v>
      </c>
      <c r="I204" s="152"/>
      <c r="L204" s="147"/>
      <c r="M204" s="153"/>
      <c r="T204" s="154"/>
      <c r="AT204" s="149" t="s">
        <v>154</v>
      </c>
      <c r="AU204" s="149" t="s">
        <v>86</v>
      </c>
      <c r="AV204" s="12" t="s">
        <v>86</v>
      </c>
      <c r="AW204" s="12" t="s">
        <v>32</v>
      </c>
      <c r="AX204" s="12" t="s">
        <v>76</v>
      </c>
      <c r="AY204" s="149" t="s">
        <v>145</v>
      </c>
    </row>
    <row r="205" spans="2:65" s="12" customFormat="1" ht="11.25">
      <c r="B205" s="147"/>
      <c r="D205" s="148" t="s">
        <v>154</v>
      </c>
      <c r="E205" s="149" t="s">
        <v>1</v>
      </c>
      <c r="F205" s="150" t="s">
        <v>257</v>
      </c>
      <c r="H205" s="151">
        <v>13.5</v>
      </c>
      <c r="I205" s="152"/>
      <c r="L205" s="147"/>
      <c r="M205" s="153"/>
      <c r="T205" s="154"/>
      <c r="AT205" s="149" t="s">
        <v>154</v>
      </c>
      <c r="AU205" s="149" t="s">
        <v>86</v>
      </c>
      <c r="AV205" s="12" t="s">
        <v>86</v>
      </c>
      <c r="AW205" s="12" t="s">
        <v>32</v>
      </c>
      <c r="AX205" s="12" t="s">
        <v>76</v>
      </c>
      <c r="AY205" s="149" t="s">
        <v>145</v>
      </c>
    </row>
    <row r="206" spans="2:65" s="12" customFormat="1" ht="11.25">
      <c r="B206" s="147"/>
      <c r="D206" s="148" t="s">
        <v>154</v>
      </c>
      <c r="E206" s="149" t="s">
        <v>1</v>
      </c>
      <c r="F206" s="150" t="s">
        <v>258</v>
      </c>
      <c r="H206" s="151">
        <v>27</v>
      </c>
      <c r="I206" s="152"/>
      <c r="L206" s="147"/>
      <c r="M206" s="153"/>
      <c r="T206" s="154"/>
      <c r="AT206" s="149" t="s">
        <v>154</v>
      </c>
      <c r="AU206" s="149" t="s">
        <v>86</v>
      </c>
      <c r="AV206" s="12" t="s">
        <v>86</v>
      </c>
      <c r="AW206" s="12" t="s">
        <v>32</v>
      </c>
      <c r="AX206" s="12" t="s">
        <v>76</v>
      </c>
      <c r="AY206" s="149" t="s">
        <v>145</v>
      </c>
    </row>
    <row r="207" spans="2:65" s="12" customFormat="1" ht="11.25">
      <c r="B207" s="147"/>
      <c r="D207" s="148" t="s">
        <v>154</v>
      </c>
      <c r="E207" s="149" t="s">
        <v>1</v>
      </c>
      <c r="F207" s="150" t="s">
        <v>259</v>
      </c>
      <c r="H207" s="151">
        <v>4.05</v>
      </c>
      <c r="I207" s="152"/>
      <c r="L207" s="147"/>
      <c r="M207" s="153"/>
      <c r="T207" s="154"/>
      <c r="AT207" s="149" t="s">
        <v>154</v>
      </c>
      <c r="AU207" s="149" t="s">
        <v>86</v>
      </c>
      <c r="AV207" s="12" t="s">
        <v>86</v>
      </c>
      <c r="AW207" s="12" t="s">
        <v>32</v>
      </c>
      <c r="AX207" s="12" t="s">
        <v>76</v>
      </c>
      <c r="AY207" s="149" t="s">
        <v>145</v>
      </c>
    </row>
    <row r="208" spans="2:65" s="12" customFormat="1" ht="11.25">
      <c r="B208" s="147"/>
      <c r="D208" s="148" t="s">
        <v>154</v>
      </c>
      <c r="E208" s="149" t="s">
        <v>1</v>
      </c>
      <c r="F208" s="150" t="s">
        <v>260</v>
      </c>
      <c r="H208" s="151">
        <v>16.2</v>
      </c>
      <c r="I208" s="152"/>
      <c r="L208" s="147"/>
      <c r="M208" s="153"/>
      <c r="T208" s="154"/>
      <c r="AT208" s="149" t="s">
        <v>154</v>
      </c>
      <c r="AU208" s="149" t="s">
        <v>86</v>
      </c>
      <c r="AV208" s="12" t="s">
        <v>86</v>
      </c>
      <c r="AW208" s="12" t="s">
        <v>32</v>
      </c>
      <c r="AX208" s="12" t="s">
        <v>76</v>
      </c>
      <c r="AY208" s="149" t="s">
        <v>145</v>
      </c>
    </row>
    <row r="209" spans="2:65" s="12" customFormat="1" ht="11.25">
      <c r="B209" s="147"/>
      <c r="D209" s="148" t="s">
        <v>154</v>
      </c>
      <c r="E209" s="149" t="s">
        <v>1</v>
      </c>
      <c r="F209" s="150" t="s">
        <v>261</v>
      </c>
      <c r="H209" s="151">
        <v>4.05</v>
      </c>
      <c r="I209" s="152"/>
      <c r="L209" s="147"/>
      <c r="M209" s="153"/>
      <c r="T209" s="154"/>
      <c r="AT209" s="149" t="s">
        <v>154</v>
      </c>
      <c r="AU209" s="149" t="s">
        <v>86</v>
      </c>
      <c r="AV209" s="12" t="s">
        <v>86</v>
      </c>
      <c r="AW209" s="12" t="s">
        <v>32</v>
      </c>
      <c r="AX209" s="12" t="s">
        <v>76</v>
      </c>
      <c r="AY209" s="149" t="s">
        <v>145</v>
      </c>
    </row>
    <row r="210" spans="2:65" s="12" customFormat="1" ht="11.25">
      <c r="B210" s="147"/>
      <c r="D210" s="148" t="s">
        <v>154</v>
      </c>
      <c r="E210" s="149" t="s">
        <v>1</v>
      </c>
      <c r="F210" s="150" t="s">
        <v>262</v>
      </c>
      <c r="H210" s="151">
        <v>4.05</v>
      </c>
      <c r="I210" s="152"/>
      <c r="L210" s="147"/>
      <c r="M210" s="153"/>
      <c r="T210" s="154"/>
      <c r="AT210" s="149" t="s">
        <v>154</v>
      </c>
      <c r="AU210" s="149" t="s">
        <v>86</v>
      </c>
      <c r="AV210" s="12" t="s">
        <v>86</v>
      </c>
      <c r="AW210" s="12" t="s">
        <v>32</v>
      </c>
      <c r="AX210" s="12" t="s">
        <v>76</v>
      </c>
      <c r="AY210" s="149" t="s">
        <v>145</v>
      </c>
    </row>
    <row r="211" spans="2:65" s="12" customFormat="1" ht="11.25">
      <c r="B211" s="147"/>
      <c r="D211" s="148" t="s">
        <v>154</v>
      </c>
      <c r="E211" s="149" t="s">
        <v>1</v>
      </c>
      <c r="F211" s="150" t="s">
        <v>263</v>
      </c>
      <c r="H211" s="151">
        <v>4.05</v>
      </c>
      <c r="I211" s="152"/>
      <c r="L211" s="147"/>
      <c r="M211" s="153"/>
      <c r="T211" s="154"/>
      <c r="AT211" s="149" t="s">
        <v>154</v>
      </c>
      <c r="AU211" s="149" t="s">
        <v>86</v>
      </c>
      <c r="AV211" s="12" t="s">
        <v>86</v>
      </c>
      <c r="AW211" s="12" t="s">
        <v>32</v>
      </c>
      <c r="AX211" s="12" t="s">
        <v>76</v>
      </c>
      <c r="AY211" s="149" t="s">
        <v>145</v>
      </c>
    </row>
    <row r="212" spans="2:65" s="12" customFormat="1" ht="11.25">
      <c r="B212" s="147"/>
      <c r="D212" s="148" t="s">
        <v>154</v>
      </c>
      <c r="E212" s="149" t="s">
        <v>1</v>
      </c>
      <c r="F212" s="150" t="s">
        <v>264</v>
      </c>
      <c r="H212" s="151">
        <v>4.05</v>
      </c>
      <c r="I212" s="152"/>
      <c r="L212" s="147"/>
      <c r="M212" s="153"/>
      <c r="T212" s="154"/>
      <c r="AT212" s="149" t="s">
        <v>154</v>
      </c>
      <c r="AU212" s="149" t="s">
        <v>86</v>
      </c>
      <c r="AV212" s="12" t="s">
        <v>86</v>
      </c>
      <c r="AW212" s="12" t="s">
        <v>32</v>
      </c>
      <c r="AX212" s="12" t="s">
        <v>76</v>
      </c>
      <c r="AY212" s="149" t="s">
        <v>145</v>
      </c>
    </row>
    <row r="213" spans="2:65" s="14" customFormat="1" ht="11.25">
      <c r="B213" s="161"/>
      <c r="D213" s="148" t="s">
        <v>154</v>
      </c>
      <c r="E213" s="162" t="s">
        <v>1</v>
      </c>
      <c r="F213" s="163" t="s">
        <v>182</v>
      </c>
      <c r="H213" s="164">
        <v>85.05</v>
      </c>
      <c r="I213" s="165"/>
      <c r="L213" s="161"/>
      <c r="M213" s="166"/>
      <c r="T213" s="167"/>
      <c r="AT213" s="162" t="s">
        <v>154</v>
      </c>
      <c r="AU213" s="162" t="s">
        <v>86</v>
      </c>
      <c r="AV213" s="14" t="s">
        <v>183</v>
      </c>
      <c r="AW213" s="14" t="s">
        <v>32</v>
      </c>
      <c r="AX213" s="14" t="s">
        <v>76</v>
      </c>
      <c r="AY213" s="162" t="s">
        <v>145</v>
      </c>
    </row>
    <row r="214" spans="2:65" s="13" customFormat="1" ht="11.25">
      <c r="B214" s="155"/>
      <c r="D214" s="148" t="s">
        <v>154</v>
      </c>
      <c r="E214" s="156" t="s">
        <v>1</v>
      </c>
      <c r="F214" s="157" t="s">
        <v>179</v>
      </c>
      <c r="H214" s="156" t="s">
        <v>1</v>
      </c>
      <c r="I214" s="158"/>
      <c r="L214" s="155"/>
      <c r="M214" s="159"/>
      <c r="T214" s="160"/>
      <c r="AT214" s="156" t="s">
        <v>154</v>
      </c>
      <c r="AU214" s="156" t="s">
        <v>86</v>
      </c>
      <c r="AV214" s="13" t="s">
        <v>84</v>
      </c>
      <c r="AW214" s="13" t="s">
        <v>32</v>
      </c>
      <c r="AX214" s="13" t="s">
        <v>76</v>
      </c>
      <c r="AY214" s="156" t="s">
        <v>145</v>
      </c>
    </row>
    <row r="215" spans="2:65" s="12" customFormat="1" ht="11.25">
      <c r="B215" s="147"/>
      <c r="D215" s="148" t="s">
        <v>154</v>
      </c>
      <c r="E215" s="149" t="s">
        <v>1</v>
      </c>
      <c r="F215" s="150" t="s">
        <v>265</v>
      </c>
      <c r="H215" s="151">
        <v>8.1</v>
      </c>
      <c r="I215" s="152"/>
      <c r="L215" s="147"/>
      <c r="M215" s="153"/>
      <c r="T215" s="154"/>
      <c r="AT215" s="149" t="s">
        <v>154</v>
      </c>
      <c r="AU215" s="149" t="s">
        <v>86</v>
      </c>
      <c r="AV215" s="12" t="s">
        <v>86</v>
      </c>
      <c r="AW215" s="12" t="s">
        <v>32</v>
      </c>
      <c r="AX215" s="12" t="s">
        <v>76</v>
      </c>
      <c r="AY215" s="149" t="s">
        <v>145</v>
      </c>
    </row>
    <row r="216" spans="2:65" s="13" customFormat="1" ht="11.25">
      <c r="B216" s="155"/>
      <c r="D216" s="148" t="s">
        <v>154</v>
      </c>
      <c r="E216" s="156" t="s">
        <v>1</v>
      </c>
      <c r="F216" s="157" t="s">
        <v>235</v>
      </c>
      <c r="H216" s="156" t="s">
        <v>1</v>
      </c>
      <c r="I216" s="158"/>
      <c r="L216" s="155"/>
      <c r="M216" s="159"/>
      <c r="T216" s="160"/>
      <c r="AT216" s="156" t="s">
        <v>154</v>
      </c>
      <c r="AU216" s="156" t="s">
        <v>86</v>
      </c>
      <c r="AV216" s="13" t="s">
        <v>84</v>
      </c>
      <c r="AW216" s="13" t="s">
        <v>32</v>
      </c>
      <c r="AX216" s="13" t="s">
        <v>76</v>
      </c>
      <c r="AY216" s="156" t="s">
        <v>145</v>
      </c>
    </row>
    <row r="217" spans="2:65" s="12" customFormat="1" ht="11.25">
      <c r="B217" s="147"/>
      <c r="D217" s="148" t="s">
        <v>154</v>
      </c>
      <c r="E217" s="149" t="s">
        <v>1</v>
      </c>
      <c r="F217" s="150" t="s">
        <v>266</v>
      </c>
      <c r="H217" s="151">
        <v>36.450000000000003</v>
      </c>
      <c r="I217" s="152"/>
      <c r="L217" s="147"/>
      <c r="M217" s="153"/>
      <c r="T217" s="154"/>
      <c r="AT217" s="149" t="s">
        <v>154</v>
      </c>
      <c r="AU217" s="149" t="s">
        <v>86</v>
      </c>
      <c r="AV217" s="12" t="s">
        <v>86</v>
      </c>
      <c r="AW217" s="12" t="s">
        <v>32</v>
      </c>
      <c r="AX217" s="12" t="s">
        <v>76</v>
      </c>
      <c r="AY217" s="149" t="s">
        <v>145</v>
      </c>
    </row>
    <row r="218" spans="2:65" s="13" customFormat="1" ht="11.25">
      <c r="B218" s="155"/>
      <c r="D218" s="148" t="s">
        <v>154</v>
      </c>
      <c r="E218" s="156" t="s">
        <v>1</v>
      </c>
      <c r="F218" s="157" t="s">
        <v>233</v>
      </c>
      <c r="H218" s="156" t="s">
        <v>1</v>
      </c>
      <c r="I218" s="158"/>
      <c r="L218" s="155"/>
      <c r="M218" s="159"/>
      <c r="T218" s="160"/>
      <c r="AT218" s="156" t="s">
        <v>154</v>
      </c>
      <c r="AU218" s="156" t="s">
        <v>86</v>
      </c>
      <c r="AV218" s="13" t="s">
        <v>84</v>
      </c>
      <c r="AW218" s="13" t="s">
        <v>32</v>
      </c>
      <c r="AX218" s="13" t="s">
        <v>76</v>
      </c>
      <c r="AY218" s="156" t="s">
        <v>145</v>
      </c>
    </row>
    <row r="219" spans="2:65" s="12" customFormat="1" ht="11.25">
      <c r="B219" s="147"/>
      <c r="D219" s="148" t="s">
        <v>154</v>
      </c>
      <c r="E219" s="149" t="s">
        <v>1</v>
      </c>
      <c r="F219" s="150" t="s">
        <v>267</v>
      </c>
      <c r="H219" s="151">
        <v>24</v>
      </c>
      <c r="I219" s="152"/>
      <c r="L219" s="147"/>
      <c r="M219" s="153"/>
      <c r="T219" s="154"/>
      <c r="AT219" s="149" t="s">
        <v>154</v>
      </c>
      <c r="AU219" s="149" t="s">
        <v>86</v>
      </c>
      <c r="AV219" s="12" t="s">
        <v>86</v>
      </c>
      <c r="AW219" s="12" t="s">
        <v>32</v>
      </c>
      <c r="AX219" s="12" t="s">
        <v>76</v>
      </c>
      <c r="AY219" s="149" t="s">
        <v>145</v>
      </c>
    </row>
    <row r="220" spans="2:65" s="15" customFormat="1" ht="11.25">
      <c r="B220" s="168"/>
      <c r="D220" s="148" t="s">
        <v>154</v>
      </c>
      <c r="E220" s="169" t="s">
        <v>98</v>
      </c>
      <c r="F220" s="170" t="s">
        <v>188</v>
      </c>
      <c r="H220" s="171">
        <v>153.6</v>
      </c>
      <c r="I220" s="172"/>
      <c r="L220" s="168"/>
      <c r="M220" s="173"/>
      <c r="T220" s="174"/>
      <c r="AT220" s="169" t="s">
        <v>154</v>
      </c>
      <c r="AU220" s="169" t="s">
        <v>86</v>
      </c>
      <c r="AV220" s="15" t="s">
        <v>152</v>
      </c>
      <c r="AW220" s="15" t="s">
        <v>32</v>
      </c>
      <c r="AX220" s="15" t="s">
        <v>76</v>
      </c>
      <c r="AY220" s="169" t="s">
        <v>145</v>
      </c>
    </row>
    <row r="221" spans="2:65" s="12" customFormat="1" ht="11.25">
      <c r="B221" s="147"/>
      <c r="D221" s="148" t="s">
        <v>154</v>
      </c>
      <c r="E221" s="149" t="s">
        <v>1</v>
      </c>
      <c r="F221" s="150" t="s">
        <v>268</v>
      </c>
      <c r="H221" s="151">
        <v>92.16</v>
      </c>
      <c r="I221" s="152"/>
      <c r="L221" s="147"/>
      <c r="M221" s="153"/>
      <c r="T221" s="154"/>
      <c r="AT221" s="149" t="s">
        <v>154</v>
      </c>
      <c r="AU221" s="149" t="s">
        <v>86</v>
      </c>
      <c r="AV221" s="12" t="s">
        <v>86</v>
      </c>
      <c r="AW221" s="12" t="s">
        <v>32</v>
      </c>
      <c r="AX221" s="12" t="s">
        <v>84</v>
      </c>
      <c r="AY221" s="149" t="s">
        <v>145</v>
      </c>
    </row>
    <row r="222" spans="2:65" s="1" customFormat="1" ht="33" customHeight="1">
      <c r="B222" s="133"/>
      <c r="C222" s="134" t="s">
        <v>269</v>
      </c>
      <c r="D222" s="134" t="s">
        <v>147</v>
      </c>
      <c r="E222" s="135" t="s">
        <v>270</v>
      </c>
      <c r="F222" s="136" t="s">
        <v>271</v>
      </c>
      <c r="G222" s="137" t="s">
        <v>253</v>
      </c>
      <c r="H222" s="138">
        <v>61.44</v>
      </c>
      <c r="I222" s="139"/>
      <c r="J222" s="140">
        <f>ROUND(I222*H222,2)</f>
        <v>0</v>
      </c>
      <c r="K222" s="136" t="s">
        <v>151</v>
      </c>
      <c r="L222" s="32"/>
      <c r="M222" s="141" t="s">
        <v>1</v>
      </c>
      <c r="N222" s="142" t="s">
        <v>41</v>
      </c>
      <c r="P222" s="143">
        <f>O222*H222</f>
        <v>0</v>
      </c>
      <c r="Q222" s="143">
        <v>0</v>
      </c>
      <c r="R222" s="143">
        <f>Q222*H222</f>
        <v>0</v>
      </c>
      <c r="S222" s="143">
        <v>0</v>
      </c>
      <c r="T222" s="144">
        <f>S222*H222</f>
        <v>0</v>
      </c>
      <c r="AR222" s="145" t="s">
        <v>152</v>
      </c>
      <c r="AT222" s="145" t="s">
        <v>147</v>
      </c>
      <c r="AU222" s="145" t="s">
        <v>86</v>
      </c>
      <c r="AY222" s="17" t="s">
        <v>145</v>
      </c>
      <c r="BE222" s="146">
        <f>IF(N222="základní",J222,0)</f>
        <v>0</v>
      </c>
      <c r="BF222" s="146">
        <f>IF(N222="snížená",J222,0)</f>
        <v>0</v>
      </c>
      <c r="BG222" s="146">
        <f>IF(N222="zákl. přenesená",J222,0)</f>
        <v>0</v>
      </c>
      <c r="BH222" s="146">
        <f>IF(N222="sníž. přenesená",J222,0)</f>
        <v>0</v>
      </c>
      <c r="BI222" s="146">
        <f>IF(N222="nulová",J222,0)</f>
        <v>0</v>
      </c>
      <c r="BJ222" s="17" t="s">
        <v>84</v>
      </c>
      <c r="BK222" s="146">
        <f>ROUND(I222*H222,2)</f>
        <v>0</v>
      </c>
      <c r="BL222" s="17" t="s">
        <v>152</v>
      </c>
      <c r="BM222" s="145" t="s">
        <v>272</v>
      </c>
    </row>
    <row r="223" spans="2:65" s="12" customFormat="1" ht="11.25">
      <c r="B223" s="147"/>
      <c r="D223" s="148" t="s">
        <v>154</v>
      </c>
      <c r="E223" s="149" t="s">
        <v>1</v>
      </c>
      <c r="F223" s="150" t="s">
        <v>273</v>
      </c>
      <c r="H223" s="151">
        <v>61.44</v>
      </c>
      <c r="I223" s="152"/>
      <c r="L223" s="147"/>
      <c r="M223" s="153"/>
      <c r="T223" s="154"/>
      <c r="AT223" s="149" t="s">
        <v>154</v>
      </c>
      <c r="AU223" s="149" t="s">
        <v>86</v>
      </c>
      <c r="AV223" s="12" t="s">
        <v>86</v>
      </c>
      <c r="AW223" s="12" t="s">
        <v>32</v>
      </c>
      <c r="AX223" s="12" t="s">
        <v>84</v>
      </c>
      <c r="AY223" s="149" t="s">
        <v>145</v>
      </c>
    </row>
    <row r="224" spans="2:65" s="1" customFormat="1" ht="33" customHeight="1">
      <c r="B224" s="133"/>
      <c r="C224" s="134" t="s">
        <v>274</v>
      </c>
      <c r="D224" s="134" t="s">
        <v>147</v>
      </c>
      <c r="E224" s="135" t="s">
        <v>275</v>
      </c>
      <c r="F224" s="136" t="s">
        <v>276</v>
      </c>
      <c r="G224" s="137" t="s">
        <v>253</v>
      </c>
      <c r="H224" s="138">
        <v>355.57600000000002</v>
      </c>
      <c r="I224" s="139"/>
      <c r="J224" s="140">
        <f>ROUND(I224*H224,2)</f>
        <v>0</v>
      </c>
      <c r="K224" s="136" t="s">
        <v>151</v>
      </c>
      <c r="L224" s="32"/>
      <c r="M224" s="141" t="s">
        <v>1</v>
      </c>
      <c r="N224" s="142" t="s">
        <v>41</v>
      </c>
      <c r="P224" s="143">
        <f>O224*H224</f>
        <v>0</v>
      </c>
      <c r="Q224" s="143">
        <v>0</v>
      </c>
      <c r="R224" s="143">
        <f>Q224*H224</f>
        <v>0</v>
      </c>
      <c r="S224" s="143">
        <v>0</v>
      </c>
      <c r="T224" s="144">
        <f>S224*H224</f>
        <v>0</v>
      </c>
      <c r="AR224" s="145" t="s">
        <v>152</v>
      </c>
      <c r="AT224" s="145" t="s">
        <v>147</v>
      </c>
      <c r="AU224" s="145" t="s">
        <v>86</v>
      </c>
      <c r="AY224" s="17" t="s">
        <v>145</v>
      </c>
      <c r="BE224" s="146">
        <f>IF(N224="základní",J224,0)</f>
        <v>0</v>
      </c>
      <c r="BF224" s="146">
        <f>IF(N224="snížená",J224,0)</f>
        <v>0</v>
      </c>
      <c r="BG224" s="146">
        <f>IF(N224="zákl. přenesená",J224,0)</f>
        <v>0</v>
      </c>
      <c r="BH224" s="146">
        <f>IF(N224="sníž. přenesená",J224,0)</f>
        <v>0</v>
      </c>
      <c r="BI224" s="146">
        <f>IF(N224="nulová",J224,0)</f>
        <v>0</v>
      </c>
      <c r="BJ224" s="17" t="s">
        <v>84</v>
      </c>
      <c r="BK224" s="146">
        <f>ROUND(I224*H224,2)</f>
        <v>0</v>
      </c>
      <c r="BL224" s="17" t="s">
        <v>152</v>
      </c>
      <c r="BM224" s="145" t="s">
        <v>277</v>
      </c>
    </row>
    <row r="225" spans="2:65" s="13" customFormat="1" ht="11.25">
      <c r="B225" s="155"/>
      <c r="D225" s="148" t="s">
        <v>154</v>
      </c>
      <c r="E225" s="156" t="s">
        <v>1</v>
      </c>
      <c r="F225" s="157" t="s">
        <v>158</v>
      </c>
      <c r="H225" s="156" t="s">
        <v>1</v>
      </c>
      <c r="I225" s="158"/>
      <c r="L225" s="155"/>
      <c r="M225" s="159"/>
      <c r="T225" s="160"/>
      <c r="AT225" s="156" t="s">
        <v>154</v>
      </c>
      <c r="AU225" s="156" t="s">
        <v>86</v>
      </c>
      <c r="AV225" s="13" t="s">
        <v>84</v>
      </c>
      <c r="AW225" s="13" t="s">
        <v>32</v>
      </c>
      <c r="AX225" s="13" t="s">
        <v>76</v>
      </c>
      <c r="AY225" s="156" t="s">
        <v>145</v>
      </c>
    </row>
    <row r="226" spans="2:65" s="12" customFormat="1" ht="11.25">
      <c r="B226" s="147"/>
      <c r="D226" s="148" t="s">
        <v>154</v>
      </c>
      <c r="E226" s="149" t="s">
        <v>1</v>
      </c>
      <c r="F226" s="150" t="s">
        <v>278</v>
      </c>
      <c r="H226" s="151">
        <v>218.4</v>
      </c>
      <c r="I226" s="152"/>
      <c r="L226" s="147"/>
      <c r="M226" s="153"/>
      <c r="T226" s="154"/>
      <c r="AT226" s="149" t="s">
        <v>154</v>
      </c>
      <c r="AU226" s="149" t="s">
        <v>86</v>
      </c>
      <c r="AV226" s="12" t="s">
        <v>86</v>
      </c>
      <c r="AW226" s="12" t="s">
        <v>32</v>
      </c>
      <c r="AX226" s="12" t="s">
        <v>76</v>
      </c>
      <c r="AY226" s="149" t="s">
        <v>145</v>
      </c>
    </row>
    <row r="227" spans="2:65" s="13" customFormat="1" ht="11.25">
      <c r="B227" s="155"/>
      <c r="D227" s="148" t="s">
        <v>154</v>
      </c>
      <c r="E227" s="156" t="s">
        <v>1</v>
      </c>
      <c r="F227" s="157" t="s">
        <v>160</v>
      </c>
      <c r="H227" s="156" t="s">
        <v>1</v>
      </c>
      <c r="I227" s="158"/>
      <c r="L227" s="155"/>
      <c r="M227" s="159"/>
      <c r="T227" s="160"/>
      <c r="AT227" s="156" t="s">
        <v>154</v>
      </c>
      <c r="AU227" s="156" t="s">
        <v>86</v>
      </c>
      <c r="AV227" s="13" t="s">
        <v>84</v>
      </c>
      <c r="AW227" s="13" t="s">
        <v>32</v>
      </c>
      <c r="AX227" s="13" t="s">
        <v>76</v>
      </c>
      <c r="AY227" s="156" t="s">
        <v>145</v>
      </c>
    </row>
    <row r="228" spans="2:65" s="12" customFormat="1" ht="11.25">
      <c r="B228" s="147"/>
      <c r="D228" s="148" t="s">
        <v>154</v>
      </c>
      <c r="E228" s="149" t="s">
        <v>1</v>
      </c>
      <c r="F228" s="150" t="s">
        <v>279</v>
      </c>
      <c r="H228" s="151">
        <v>128.57</v>
      </c>
      <c r="I228" s="152"/>
      <c r="L228" s="147"/>
      <c r="M228" s="153"/>
      <c r="T228" s="154"/>
      <c r="AT228" s="149" t="s">
        <v>154</v>
      </c>
      <c r="AU228" s="149" t="s">
        <v>86</v>
      </c>
      <c r="AV228" s="12" t="s">
        <v>86</v>
      </c>
      <c r="AW228" s="12" t="s">
        <v>32</v>
      </c>
      <c r="AX228" s="12" t="s">
        <v>76</v>
      </c>
      <c r="AY228" s="149" t="s">
        <v>145</v>
      </c>
    </row>
    <row r="229" spans="2:65" s="13" customFormat="1" ht="11.25">
      <c r="B229" s="155"/>
      <c r="D229" s="148" t="s">
        <v>154</v>
      </c>
      <c r="E229" s="156" t="s">
        <v>1</v>
      </c>
      <c r="F229" s="157" t="s">
        <v>162</v>
      </c>
      <c r="H229" s="156" t="s">
        <v>1</v>
      </c>
      <c r="I229" s="158"/>
      <c r="L229" s="155"/>
      <c r="M229" s="159"/>
      <c r="T229" s="160"/>
      <c r="AT229" s="156" t="s">
        <v>154</v>
      </c>
      <c r="AU229" s="156" t="s">
        <v>86</v>
      </c>
      <c r="AV229" s="13" t="s">
        <v>84</v>
      </c>
      <c r="AW229" s="13" t="s">
        <v>32</v>
      </c>
      <c r="AX229" s="13" t="s">
        <v>76</v>
      </c>
      <c r="AY229" s="156" t="s">
        <v>145</v>
      </c>
    </row>
    <row r="230" spans="2:65" s="12" customFormat="1" ht="11.25">
      <c r="B230" s="147"/>
      <c r="D230" s="148" t="s">
        <v>154</v>
      </c>
      <c r="E230" s="149" t="s">
        <v>1</v>
      </c>
      <c r="F230" s="150" t="s">
        <v>280</v>
      </c>
      <c r="H230" s="151">
        <v>65.78</v>
      </c>
      <c r="I230" s="152"/>
      <c r="L230" s="147"/>
      <c r="M230" s="153"/>
      <c r="T230" s="154"/>
      <c r="AT230" s="149" t="s">
        <v>154</v>
      </c>
      <c r="AU230" s="149" t="s">
        <v>86</v>
      </c>
      <c r="AV230" s="12" t="s">
        <v>86</v>
      </c>
      <c r="AW230" s="12" t="s">
        <v>32</v>
      </c>
      <c r="AX230" s="12" t="s">
        <v>76</v>
      </c>
      <c r="AY230" s="149" t="s">
        <v>145</v>
      </c>
    </row>
    <row r="231" spans="2:65" s="13" customFormat="1" ht="11.25">
      <c r="B231" s="155"/>
      <c r="D231" s="148" t="s">
        <v>154</v>
      </c>
      <c r="E231" s="156" t="s">
        <v>1</v>
      </c>
      <c r="F231" s="157" t="s">
        <v>164</v>
      </c>
      <c r="H231" s="156" t="s">
        <v>1</v>
      </c>
      <c r="I231" s="158"/>
      <c r="L231" s="155"/>
      <c r="M231" s="159"/>
      <c r="T231" s="160"/>
      <c r="AT231" s="156" t="s">
        <v>154</v>
      </c>
      <c r="AU231" s="156" t="s">
        <v>86</v>
      </c>
      <c r="AV231" s="13" t="s">
        <v>84</v>
      </c>
      <c r="AW231" s="13" t="s">
        <v>32</v>
      </c>
      <c r="AX231" s="13" t="s">
        <v>76</v>
      </c>
      <c r="AY231" s="156" t="s">
        <v>145</v>
      </c>
    </row>
    <row r="232" spans="2:65" s="12" customFormat="1" ht="11.25">
      <c r="B232" s="147"/>
      <c r="D232" s="148" t="s">
        <v>154</v>
      </c>
      <c r="E232" s="149" t="s">
        <v>1</v>
      </c>
      <c r="F232" s="150" t="s">
        <v>281</v>
      </c>
      <c r="H232" s="151">
        <v>138.06</v>
      </c>
      <c r="I232" s="152"/>
      <c r="L232" s="147"/>
      <c r="M232" s="153"/>
      <c r="T232" s="154"/>
      <c r="AT232" s="149" t="s">
        <v>154</v>
      </c>
      <c r="AU232" s="149" t="s">
        <v>86</v>
      </c>
      <c r="AV232" s="12" t="s">
        <v>86</v>
      </c>
      <c r="AW232" s="12" t="s">
        <v>32</v>
      </c>
      <c r="AX232" s="12" t="s">
        <v>76</v>
      </c>
      <c r="AY232" s="149" t="s">
        <v>145</v>
      </c>
    </row>
    <row r="233" spans="2:65" s="12" customFormat="1" ht="11.25">
      <c r="B233" s="147"/>
      <c r="D233" s="148" t="s">
        <v>154</v>
      </c>
      <c r="E233" s="149" t="s">
        <v>1</v>
      </c>
      <c r="F233" s="150" t="s">
        <v>282</v>
      </c>
      <c r="H233" s="151">
        <v>18</v>
      </c>
      <c r="I233" s="152"/>
      <c r="L233" s="147"/>
      <c r="M233" s="153"/>
      <c r="T233" s="154"/>
      <c r="AT233" s="149" t="s">
        <v>154</v>
      </c>
      <c r="AU233" s="149" t="s">
        <v>86</v>
      </c>
      <c r="AV233" s="12" t="s">
        <v>86</v>
      </c>
      <c r="AW233" s="12" t="s">
        <v>32</v>
      </c>
      <c r="AX233" s="12" t="s">
        <v>76</v>
      </c>
      <c r="AY233" s="149" t="s">
        <v>145</v>
      </c>
    </row>
    <row r="234" spans="2:65" s="13" customFormat="1" ht="11.25">
      <c r="B234" s="155"/>
      <c r="D234" s="148" t="s">
        <v>154</v>
      </c>
      <c r="E234" s="156" t="s">
        <v>1</v>
      </c>
      <c r="F234" s="157" t="s">
        <v>283</v>
      </c>
      <c r="H234" s="156" t="s">
        <v>1</v>
      </c>
      <c r="I234" s="158"/>
      <c r="L234" s="155"/>
      <c r="M234" s="159"/>
      <c r="T234" s="160"/>
      <c r="AT234" s="156" t="s">
        <v>154</v>
      </c>
      <c r="AU234" s="156" t="s">
        <v>86</v>
      </c>
      <c r="AV234" s="13" t="s">
        <v>84</v>
      </c>
      <c r="AW234" s="13" t="s">
        <v>32</v>
      </c>
      <c r="AX234" s="13" t="s">
        <v>76</v>
      </c>
      <c r="AY234" s="156" t="s">
        <v>145</v>
      </c>
    </row>
    <row r="235" spans="2:65" s="12" customFormat="1" ht="11.25">
      <c r="B235" s="147"/>
      <c r="D235" s="148" t="s">
        <v>154</v>
      </c>
      <c r="E235" s="149" t="s">
        <v>1</v>
      </c>
      <c r="F235" s="150" t="s">
        <v>284</v>
      </c>
      <c r="H235" s="151">
        <v>19.655999999999999</v>
      </c>
      <c r="I235" s="152"/>
      <c r="L235" s="147"/>
      <c r="M235" s="153"/>
      <c r="T235" s="154"/>
      <c r="AT235" s="149" t="s">
        <v>154</v>
      </c>
      <c r="AU235" s="149" t="s">
        <v>86</v>
      </c>
      <c r="AV235" s="12" t="s">
        <v>86</v>
      </c>
      <c r="AW235" s="12" t="s">
        <v>32</v>
      </c>
      <c r="AX235" s="12" t="s">
        <v>76</v>
      </c>
      <c r="AY235" s="149" t="s">
        <v>145</v>
      </c>
    </row>
    <row r="236" spans="2:65" s="12" customFormat="1" ht="11.25">
      <c r="B236" s="147"/>
      <c r="D236" s="148" t="s">
        <v>154</v>
      </c>
      <c r="E236" s="149" t="s">
        <v>1</v>
      </c>
      <c r="F236" s="150" t="s">
        <v>285</v>
      </c>
      <c r="H236" s="151">
        <v>4.16</v>
      </c>
      <c r="I236" s="152"/>
      <c r="L236" s="147"/>
      <c r="M236" s="153"/>
      <c r="T236" s="154"/>
      <c r="AT236" s="149" t="s">
        <v>154</v>
      </c>
      <c r="AU236" s="149" t="s">
        <v>86</v>
      </c>
      <c r="AV236" s="12" t="s">
        <v>86</v>
      </c>
      <c r="AW236" s="12" t="s">
        <v>32</v>
      </c>
      <c r="AX236" s="12" t="s">
        <v>76</v>
      </c>
      <c r="AY236" s="149" t="s">
        <v>145</v>
      </c>
    </row>
    <row r="237" spans="2:65" s="15" customFormat="1" ht="11.25">
      <c r="B237" s="168"/>
      <c r="D237" s="148" t="s">
        <v>154</v>
      </c>
      <c r="E237" s="169" t="s">
        <v>96</v>
      </c>
      <c r="F237" s="170" t="s">
        <v>188</v>
      </c>
      <c r="H237" s="171">
        <v>592.62599999999998</v>
      </c>
      <c r="I237" s="172"/>
      <c r="L237" s="168"/>
      <c r="M237" s="173"/>
      <c r="T237" s="174"/>
      <c r="AT237" s="169" t="s">
        <v>154</v>
      </c>
      <c r="AU237" s="169" t="s">
        <v>86</v>
      </c>
      <c r="AV237" s="15" t="s">
        <v>152</v>
      </c>
      <c r="AW237" s="15" t="s">
        <v>32</v>
      </c>
      <c r="AX237" s="15" t="s">
        <v>76</v>
      </c>
      <c r="AY237" s="169" t="s">
        <v>145</v>
      </c>
    </row>
    <row r="238" spans="2:65" s="12" customFormat="1" ht="11.25">
      <c r="B238" s="147"/>
      <c r="D238" s="148" t="s">
        <v>154</v>
      </c>
      <c r="E238" s="149" t="s">
        <v>1</v>
      </c>
      <c r="F238" s="150" t="s">
        <v>286</v>
      </c>
      <c r="H238" s="151">
        <v>355.57600000000002</v>
      </c>
      <c r="I238" s="152"/>
      <c r="L238" s="147"/>
      <c r="M238" s="153"/>
      <c r="T238" s="154"/>
      <c r="AT238" s="149" t="s">
        <v>154</v>
      </c>
      <c r="AU238" s="149" t="s">
        <v>86</v>
      </c>
      <c r="AV238" s="12" t="s">
        <v>86</v>
      </c>
      <c r="AW238" s="12" t="s">
        <v>32</v>
      </c>
      <c r="AX238" s="12" t="s">
        <v>84</v>
      </c>
      <c r="AY238" s="149" t="s">
        <v>145</v>
      </c>
    </row>
    <row r="239" spans="2:65" s="1" customFormat="1" ht="33" customHeight="1">
      <c r="B239" s="133"/>
      <c r="C239" s="134" t="s">
        <v>8</v>
      </c>
      <c r="D239" s="134" t="s">
        <v>147</v>
      </c>
      <c r="E239" s="135" t="s">
        <v>287</v>
      </c>
      <c r="F239" s="136" t="s">
        <v>288</v>
      </c>
      <c r="G239" s="137" t="s">
        <v>253</v>
      </c>
      <c r="H239" s="138">
        <v>237.05</v>
      </c>
      <c r="I239" s="139"/>
      <c r="J239" s="140">
        <f>ROUND(I239*H239,2)</f>
        <v>0</v>
      </c>
      <c r="K239" s="136" t="s">
        <v>151</v>
      </c>
      <c r="L239" s="32"/>
      <c r="M239" s="141" t="s">
        <v>1</v>
      </c>
      <c r="N239" s="142" t="s">
        <v>41</v>
      </c>
      <c r="P239" s="143">
        <f>O239*H239</f>
        <v>0</v>
      </c>
      <c r="Q239" s="143">
        <v>0</v>
      </c>
      <c r="R239" s="143">
        <f>Q239*H239</f>
        <v>0</v>
      </c>
      <c r="S239" s="143">
        <v>0</v>
      </c>
      <c r="T239" s="144">
        <f>S239*H239</f>
        <v>0</v>
      </c>
      <c r="AR239" s="145" t="s">
        <v>152</v>
      </c>
      <c r="AT239" s="145" t="s">
        <v>147</v>
      </c>
      <c r="AU239" s="145" t="s">
        <v>86</v>
      </c>
      <c r="AY239" s="17" t="s">
        <v>145</v>
      </c>
      <c r="BE239" s="146">
        <f>IF(N239="základní",J239,0)</f>
        <v>0</v>
      </c>
      <c r="BF239" s="146">
        <f>IF(N239="snížená",J239,0)</f>
        <v>0</v>
      </c>
      <c r="BG239" s="146">
        <f>IF(N239="zákl. přenesená",J239,0)</f>
        <v>0</v>
      </c>
      <c r="BH239" s="146">
        <f>IF(N239="sníž. přenesená",J239,0)</f>
        <v>0</v>
      </c>
      <c r="BI239" s="146">
        <f>IF(N239="nulová",J239,0)</f>
        <v>0</v>
      </c>
      <c r="BJ239" s="17" t="s">
        <v>84</v>
      </c>
      <c r="BK239" s="146">
        <f>ROUND(I239*H239,2)</f>
        <v>0</v>
      </c>
      <c r="BL239" s="17" t="s">
        <v>152</v>
      </c>
      <c r="BM239" s="145" t="s">
        <v>289</v>
      </c>
    </row>
    <row r="240" spans="2:65" s="12" customFormat="1" ht="11.25">
      <c r="B240" s="147"/>
      <c r="D240" s="148" t="s">
        <v>154</v>
      </c>
      <c r="E240" s="149" t="s">
        <v>1</v>
      </c>
      <c r="F240" s="150" t="s">
        <v>290</v>
      </c>
      <c r="H240" s="151">
        <v>237.05</v>
      </c>
      <c r="I240" s="152"/>
      <c r="L240" s="147"/>
      <c r="M240" s="153"/>
      <c r="T240" s="154"/>
      <c r="AT240" s="149" t="s">
        <v>154</v>
      </c>
      <c r="AU240" s="149" t="s">
        <v>86</v>
      </c>
      <c r="AV240" s="12" t="s">
        <v>86</v>
      </c>
      <c r="AW240" s="12" t="s">
        <v>32</v>
      </c>
      <c r="AX240" s="12" t="s">
        <v>84</v>
      </c>
      <c r="AY240" s="149" t="s">
        <v>145</v>
      </c>
    </row>
    <row r="241" spans="2:65" s="1" customFormat="1" ht="44.25" customHeight="1">
      <c r="B241" s="133"/>
      <c r="C241" s="134" t="s">
        <v>291</v>
      </c>
      <c r="D241" s="134" t="s">
        <v>147</v>
      </c>
      <c r="E241" s="135" t="s">
        <v>292</v>
      </c>
      <c r="F241" s="136" t="s">
        <v>293</v>
      </c>
      <c r="G241" s="137" t="s">
        <v>191</v>
      </c>
      <c r="H241" s="138">
        <v>474</v>
      </c>
      <c r="I241" s="139"/>
      <c r="J241" s="140">
        <f>ROUND(I241*H241,2)</f>
        <v>0</v>
      </c>
      <c r="K241" s="136" t="s">
        <v>151</v>
      </c>
      <c r="L241" s="32"/>
      <c r="M241" s="141" t="s">
        <v>1</v>
      </c>
      <c r="N241" s="142" t="s">
        <v>41</v>
      </c>
      <c r="P241" s="143">
        <f>O241*H241</f>
        <v>0</v>
      </c>
      <c r="Q241" s="143">
        <v>1.8E-3</v>
      </c>
      <c r="R241" s="143">
        <f>Q241*H241</f>
        <v>0.85319999999999996</v>
      </c>
      <c r="S241" s="143">
        <v>0</v>
      </c>
      <c r="T241" s="144">
        <f>S241*H241</f>
        <v>0</v>
      </c>
      <c r="AR241" s="145" t="s">
        <v>152</v>
      </c>
      <c r="AT241" s="145" t="s">
        <v>147</v>
      </c>
      <c r="AU241" s="145" t="s">
        <v>86</v>
      </c>
      <c r="AY241" s="17" t="s">
        <v>145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84</v>
      </c>
      <c r="BK241" s="146">
        <f>ROUND(I241*H241,2)</f>
        <v>0</v>
      </c>
      <c r="BL241" s="17" t="s">
        <v>152</v>
      </c>
      <c r="BM241" s="145" t="s">
        <v>294</v>
      </c>
    </row>
    <row r="242" spans="2:65" s="12" customFormat="1" ht="11.25">
      <c r="B242" s="147"/>
      <c r="D242" s="148" t="s">
        <v>154</v>
      </c>
      <c r="E242" s="149" t="s">
        <v>1</v>
      </c>
      <c r="F242" s="150" t="s">
        <v>295</v>
      </c>
      <c r="H242" s="151">
        <v>474</v>
      </c>
      <c r="I242" s="152"/>
      <c r="L242" s="147"/>
      <c r="M242" s="153"/>
      <c r="T242" s="154"/>
      <c r="AT242" s="149" t="s">
        <v>154</v>
      </c>
      <c r="AU242" s="149" t="s">
        <v>86</v>
      </c>
      <c r="AV242" s="12" t="s">
        <v>86</v>
      </c>
      <c r="AW242" s="12" t="s">
        <v>32</v>
      </c>
      <c r="AX242" s="12" t="s">
        <v>84</v>
      </c>
      <c r="AY242" s="149" t="s">
        <v>145</v>
      </c>
    </row>
    <row r="243" spans="2:65" s="1" customFormat="1" ht="24.2" customHeight="1">
      <c r="B243" s="133"/>
      <c r="C243" s="175" t="s">
        <v>296</v>
      </c>
      <c r="D243" s="175" t="s">
        <v>297</v>
      </c>
      <c r="E243" s="176" t="s">
        <v>298</v>
      </c>
      <c r="F243" s="177" t="s">
        <v>299</v>
      </c>
      <c r="G243" s="178" t="s">
        <v>191</v>
      </c>
      <c r="H243" s="179">
        <v>481.11</v>
      </c>
      <c r="I243" s="180"/>
      <c r="J243" s="181">
        <f>ROUND(I243*H243,2)</f>
        <v>0</v>
      </c>
      <c r="K243" s="177" t="s">
        <v>151</v>
      </c>
      <c r="L243" s="182"/>
      <c r="M243" s="183" t="s">
        <v>1</v>
      </c>
      <c r="N243" s="184" t="s">
        <v>41</v>
      </c>
      <c r="P243" s="143">
        <f>O243*H243</f>
        <v>0</v>
      </c>
      <c r="Q243" s="143">
        <v>2.1199999999999999E-3</v>
      </c>
      <c r="R243" s="143">
        <f>Q243*H243</f>
        <v>1.0199532</v>
      </c>
      <c r="S243" s="143">
        <v>0</v>
      </c>
      <c r="T243" s="144">
        <f>S243*H243</f>
        <v>0</v>
      </c>
      <c r="AR243" s="145" t="s">
        <v>213</v>
      </c>
      <c r="AT243" s="145" t="s">
        <v>297</v>
      </c>
      <c r="AU243" s="145" t="s">
        <v>86</v>
      </c>
      <c r="AY243" s="17" t="s">
        <v>145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84</v>
      </c>
      <c r="BK243" s="146">
        <f>ROUND(I243*H243,2)</f>
        <v>0</v>
      </c>
      <c r="BL243" s="17" t="s">
        <v>152</v>
      </c>
      <c r="BM243" s="145" t="s">
        <v>300</v>
      </c>
    </row>
    <row r="244" spans="2:65" s="12" customFormat="1" ht="11.25">
      <c r="B244" s="147"/>
      <c r="D244" s="148" t="s">
        <v>154</v>
      </c>
      <c r="F244" s="150" t="s">
        <v>301</v>
      </c>
      <c r="H244" s="151">
        <v>481.11</v>
      </c>
      <c r="I244" s="152"/>
      <c r="L244" s="147"/>
      <c r="M244" s="153"/>
      <c r="T244" s="154"/>
      <c r="AT244" s="149" t="s">
        <v>154</v>
      </c>
      <c r="AU244" s="149" t="s">
        <v>86</v>
      </c>
      <c r="AV244" s="12" t="s">
        <v>86</v>
      </c>
      <c r="AW244" s="12" t="s">
        <v>3</v>
      </c>
      <c r="AX244" s="12" t="s">
        <v>84</v>
      </c>
      <c r="AY244" s="149" t="s">
        <v>145</v>
      </c>
    </row>
    <row r="245" spans="2:65" s="1" customFormat="1" ht="44.25" customHeight="1">
      <c r="B245" s="133"/>
      <c r="C245" s="134" t="s">
        <v>302</v>
      </c>
      <c r="D245" s="134" t="s">
        <v>147</v>
      </c>
      <c r="E245" s="135" t="s">
        <v>303</v>
      </c>
      <c r="F245" s="136" t="s">
        <v>304</v>
      </c>
      <c r="G245" s="137" t="s">
        <v>191</v>
      </c>
      <c r="H245" s="138">
        <v>41</v>
      </c>
      <c r="I245" s="139"/>
      <c r="J245" s="140">
        <f>ROUND(I245*H245,2)</f>
        <v>0</v>
      </c>
      <c r="K245" s="136" t="s">
        <v>151</v>
      </c>
      <c r="L245" s="32"/>
      <c r="M245" s="141" t="s">
        <v>1</v>
      </c>
      <c r="N245" s="142" t="s">
        <v>41</v>
      </c>
      <c r="P245" s="143">
        <f>O245*H245</f>
        <v>0</v>
      </c>
      <c r="Q245" s="143">
        <v>3.5999999999999999E-3</v>
      </c>
      <c r="R245" s="143">
        <f>Q245*H245</f>
        <v>0.14760000000000001</v>
      </c>
      <c r="S245" s="143">
        <v>0</v>
      </c>
      <c r="T245" s="144">
        <f>S245*H245</f>
        <v>0</v>
      </c>
      <c r="AR245" s="145" t="s">
        <v>152</v>
      </c>
      <c r="AT245" s="145" t="s">
        <v>147</v>
      </c>
      <c r="AU245" s="145" t="s">
        <v>86</v>
      </c>
      <c r="AY245" s="17" t="s">
        <v>145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84</v>
      </c>
      <c r="BK245" s="146">
        <f>ROUND(I245*H245,2)</f>
        <v>0</v>
      </c>
      <c r="BL245" s="17" t="s">
        <v>152</v>
      </c>
      <c r="BM245" s="145" t="s">
        <v>305</v>
      </c>
    </row>
    <row r="246" spans="2:65" s="1" customFormat="1" ht="16.5" customHeight="1">
      <c r="B246" s="133"/>
      <c r="C246" s="175" t="s">
        <v>306</v>
      </c>
      <c r="D246" s="175" t="s">
        <v>297</v>
      </c>
      <c r="E246" s="176" t="s">
        <v>307</v>
      </c>
      <c r="F246" s="177" t="s">
        <v>308</v>
      </c>
      <c r="G246" s="178" t="s">
        <v>191</v>
      </c>
      <c r="H246" s="179">
        <v>41</v>
      </c>
      <c r="I246" s="180"/>
      <c r="J246" s="181">
        <f>ROUND(I246*H246,2)</f>
        <v>0</v>
      </c>
      <c r="K246" s="177" t="s">
        <v>1</v>
      </c>
      <c r="L246" s="182"/>
      <c r="M246" s="183" t="s">
        <v>1</v>
      </c>
      <c r="N246" s="184" t="s">
        <v>41</v>
      </c>
      <c r="P246" s="143">
        <f>O246*H246</f>
        <v>0</v>
      </c>
      <c r="Q246" s="143">
        <v>6.6299999999999996E-3</v>
      </c>
      <c r="R246" s="143">
        <f>Q246*H246</f>
        <v>0.27182999999999996</v>
      </c>
      <c r="S246" s="143">
        <v>0</v>
      </c>
      <c r="T246" s="144">
        <f>S246*H246</f>
        <v>0</v>
      </c>
      <c r="AR246" s="145" t="s">
        <v>213</v>
      </c>
      <c r="AT246" s="145" t="s">
        <v>297</v>
      </c>
      <c r="AU246" s="145" t="s">
        <v>86</v>
      </c>
      <c r="AY246" s="17" t="s">
        <v>145</v>
      </c>
      <c r="BE246" s="146">
        <f>IF(N246="základní",J246,0)</f>
        <v>0</v>
      </c>
      <c r="BF246" s="146">
        <f>IF(N246="snížená",J246,0)</f>
        <v>0</v>
      </c>
      <c r="BG246" s="146">
        <f>IF(N246="zákl. přenesená",J246,0)</f>
        <v>0</v>
      </c>
      <c r="BH246" s="146">
        <f>IF(N246="sníž. přenesená",J246,0)</f>
        <v>0</v>
      </c>
      <c r="BI246" s="146">
        <f>IF(N246="nulová",J246,0)</f>
        <v>0</v>
      </c>
      <c r="BJ246" s="17" t="s">
        <v>84</v>
      </c>
      <c r="BK246" s="146">
        <f>ROUND(I246*H246,2)</f>
        <v>0</v>
      </c>
      <c r="BL246" s="17" t="s">
        <v>152</v>
      </c>
      <c r="BM246" s="145" t="s">
        <v>309</v>
      </c>
    </row>
    <row r="247" spans="2:65" s="1" customFormat="1" ht="21.75" customHeight="1">
      <c r="B247" s="133"/>
      <c r="C247" s="134" t="s">
        <v>310</v>
      </c>
      <c r="D247" s="134" t="s">
        <v>147</v>
      </c>
      <c r="E247" s="135" t="s">
        <v>311</v>
      </c>
      <c r="F247" s="136" t="s">
        <v>312</v>
      </c>
      <c r="G247" s="137" t="s">
        <v>150</v>
      </c>
      <c r="H247" s="138">
        <v>1185.252</v>
      </c>
      <c r="I247" s="139"/>
      <c r="J247" s="140">
        <f>ROUND(I247*H247,2)</f>
        <v>0</v>
      </c>
      <c r="K247" s="136" t="s">
        <v>151</v>
      </c>
      <c r="L247" s="32"/>
      <c r="M247" s="141" t="s">
        <v>1</v>
      </c>
      <c r="N247" s="142" t="s">
        <v>41</v>
      </c>
      <c r="P247" s="143">
        <f>O247*H247</f>
        <v>0</v>
      </c>
      <c r="Q247" s="143">
        <v>8.4000000000000003E-4</v>
      </c>
      <c r="R247" s="143">
        <f>Q247*H247</f>
        <v>0.99561168</v>
      </c>
      <c r="S247" s="143">
        <v>0</v>
      </c>
      <c r="T247" s="144">
        <f>S247*H247</f>
        <v>0</v>
      </c>
      <c r="AR247" s="145" t="s">
        <v>152</v>
      </c>
      <c r="AT247" s="145" t="s">
        <v>147</v>
      </c>
      <c r="AU247" s="145" t="s">
        <v>86</v>
      </c>
      <c r="AY247" s="17" t="s">
        <v>145</v>
      </c>
      <c r="BE247" s="146">
        <f>IF(N247="základní",J247,0)</f>
        <v>0</v>
      </c>
      <c r="BF247" s="146">
        <f>IF(N247="snížená",J247,0)</f>
        <v>0</v>
      </c>
      <c r="BG247" s="146">
        <f>IF(N247="zákl. přenesená",J247,0)</f>
        <v>0</v>
      </c>
      <c r="BH247" s="146">
        <f>IF(N247="sníž. přenesená",J247,0)</f>
        <v>0</v>
      </c>
      <c r="BI247" s="146">
        <f>IF(N247="nulová",J247,0)</f>
        <v>0</v>
      </c>
      <c r="BJ247" s="17" t="s">
        <v>84</v>
      </c>
      <c r="BK247" s="146">
        <f>ROUND(I247*H247,2)</f>
        <v>0</v>
      </c>
      <c r="BL247" s="17" t="s">
        <v>152</v>
      </c>
      <c r="BM247" s="145" t="s">
        <v>313</v>
      </c>
    </row>
    <row r="248" spans="2:65" s="12" customFormat="1" ht="11.25">
      <c r="B248" s="147"/>
      <c r="D248" s="148" t="s">
        <v>154</v>
      </c>
      <c r="E248" s="149" t="s">
        <v>1</v>
      </c>
      <c r="F248" s="150" t="s">
        <v>314</v>
      </c>
      <c r="H248" s="151">
        <v>1185.252</v>
      </c>
      <c r="I248" s="152"/>
      <c r="L248" s="147"/>
      <c r="M248" s="153"/>
      <c r="T248" s="154"/>
      <c r="AT248" s="149" t="s">
        <v>154</v>
      </c>
      <c r="AU248" s="149" t="s">
        <v>86</v>
      </c>
      <c r="AV248" s="12" t="s">
        <v>86</v>
      </c>
      <c r="AW248" s="12" t="s">
        <v>32</v>
      </c>
      <c r="AX248" s="12" t="s">
        <v>84</v>
      </c>
      <c r="AY248" s="149" t="s">
        <v>145</v>
      </c>
    </row>
    <row r="249" spans="2:65" s="1" customFormat="1" ht="24.2" customHeight="1">
      <c r="B249" s="133"/>
      <c r="C249" s="134" t="s">
        <v>7</v>
      </c>
      <c r="D249" s="134" t="s">
        <v>147</v>
      </c>
      <c r="E249" s="135" t="s">
        <v>315</v>
      </c>
      <c r="F249" s="136" t="s">
        <v>316</v>
      </c>
      <c r="G249" s="137" t="s">
        <v>150</v>
      </c>
      <c r="H249" s="138">
        <v>1185.252</v>
      </c>
      <c r="I249" s="139"/>
      <c r="J249" s="140">
        <f>ROUND(I249*H249,2)</f>
        <v>0</v>
      </c>
      <c r="K249" s="136" t="s">
        <v>151</v>
      </c>
      <c r="L249" s="32"/>
      <c r="M249" s="141" t="s">
        <v>1</v>
      </c>
      <c r="N249" s="142" t="s">
        <v>41</v>
      </c>
      <c r="P249" s="143">
        <f>O249*H249</f>
        <v>0</v>
      </c>
      <c r="Q249" s="143">
        <v>0</v>
      </c>
      <c r="R249" s="143">
        <f>Q249*H249</f>
        <v>0</v>
      </c>
      <c r="S249" s="143">
        <v>0</v>
      </c>
      <c r="T249" s="144">
        <f>S249*H249</f>
        <v>0</v>
      </c>
      <c r="AR249" s="145" t="s">
        <v>152</v>
      </c>
      <c r="AT249" s="145" t="s">
        <v>147</v>
      </c>
      <c r="AU249" s="145" t="s">
        <v>86</v>
      </c>
      <c r="AY249" s="17" t="s">
        <v>145</v>
      </c>
      <c r="BE249" s="146">
        <f>IF(N249="základní",J249,0)</f>
        <v>0</v>
      </c>
      <c r="BF249" s="146">
        <f>IF(N249="snížená",J249,0)</f>
        <v>0</v>
      </c>
      <c r="BG249" s="146">
        <f>IF(N249="zákl. přenesená",J249,0)</f>
        <v>0</v>
      </c>
      <c r="BH249" s="146">
        <f>IF(N249="sníž. přenesená",J249,0)</f>
        <v>0</v>
      </c>
      <c r="BI249" s="146">
        <f>IF(N249="nulová",J249,0)</f>
        <v>0</v>
      </c>
      <c r="BJ249" s="17" t="s">
        <v>84</v>
      </c>
      <c r="BK249" s="146">
        <f>ROUND(I249*H249,2)</f>
        <v>0</v>
      </c>
      <c r="BL249" s="17" t="s">
        <v>152</v>
      </c>
      <c r="BM249" s="145" t="s">
        <v>317</v>
      </c>
    </row>
    <row r="250" spans="2:65" s="1" customFormat="1" ht="21.75" customHeight="1">
      <c r="B250" s="133"/>
      <c r="C250" s="134" t="s">
        <v>318</v>
      </c>
      <c r="D250" s="134" t="s">
        <v>147</v>
      </c>
      <c r="E250" s="135" t="s">
        <v>319</v>
      </c>
      <c r="F250" s="136" t="s">
        <v>320</v>
      </c>
      <c r="G250" s="137" t="s">
        <v>150</v>
      </c>
      <c r="H250" s="138">
        <v>334.2</v>
      </c>
      <c r="I250" s="139"/>
      <c r="J250" s="140">
        <f>ROUND(I250*H250,2)</f>
        <v>0</v>
      </c>
      <c r="K250" s="136" t="s">
        <v>151</v>
      </c>
      <c r="L250" s="32"/>
      <c r="M250" s="141" t="s">
        <v>1</v>
      </c>
      <c r="N250" s="142" t="s">
        <v>41</v>
      </c>
      <c r="P250" s="143">
        <f>O250*H250</f>
        <v>0</v>
      </c>
      <c r="Q250" s="143">
        <v>6.9999999999999999E-4</v>
      </c>
      <c r="R250" s="143">
        <f>Q250*H250</f>
        <v>0.23393999999999998</v>
      </c>
      <c r="S250" s="143">
        <v>0</v>
      </c>
      <c r="T250" s="144">
        <f>S250*H250</f>
        <v>0</v>
      </c>
      <c r="AR250" s="145" t="s">
        <v>152</v>
      </c>
      <c r="AT250" s="145" t="s">
        <v>147</v>
      </c>
      <c r="AU250" s="145" t="s">
        <v>86</v>
      </c>
      <c r="AY250" s="17" t="s">
        <v>145</v>
      </c>
      <c r="BE250" s="146">
        <f>IF(N250="základní",J250,0)</f>
        <v>0</v>
      </c>
      <c r="BF250" s="146">
        <f>IF(N250="snížená",J250,0)</f>
        <v>0</v>
      </c>
      <c r="BG250" s="146">
        <f>IF(N250="zákl. přenesená",J250,0)</f>
        <v>0</v>
      </c>
      <c r="BH250" s="146">
        <f>IF(N250="sníž. přenesená",J250,0)</f>
        <v>0</v>
      </c>
      <c r="BI250" s="146">
        <f>IF(N250="nulová",J250,0)</f>
        <v>0</v>
      </c>
      <c r="BJ250" s="17" t="s">
        <v>84</v>
      </c>
      <c r="BK250" s="146">
        <f>ROUND(I250*H250,2)</f>
        <v>0</v>
      </c>
      <c r="BL250" s="17" t="s">
        <v>152</v>
      </c>
      <c r="BM250" s="145" t="s">
        <v>321</v>
      </c>
    </row>
    <row r="251" spans="2:65" s="13" customFormat="1" ht="11.25">
      <c r="B251" s="155"/>
      <c r="D251" s="148" t="s">
        <v>154</v>
      </c>
      <c r="E251" s="156" t="s">
        <v>1</v>
      </c>
      <c r="F251" s="157" t="s">
        <v>168</v>
      </c>
      <c r="H251" s="156" t="s">
        <v>1</v>
      </c>
      <c r="I251" s="158"/>
      <c r="L251" s="155"/>
      <c r="M251" s="159"/>
      <c r="T251" s="160"/>
      <c r="AT251" s="156" t="s">
        <v>154</v>
      </c>
      <c r="AU251" s="156" t="s">
        <v>86</v>
      </c>
      <c r="AV251" s="13" t="s">
        <v>84</v>
      </c>
      <c r="AW251" s="13" t="s">
        <v>32</v>
      </c>
      <c r="AX251" s="13" t="s">
        <v>76</v>
      </c>
      <c r="AY251" s="156" t="s">
        <v>145</v>
      </c>
    </row>
    <row r="252" spans="2:65" s="12" customFormat="1" ht="11.25">
      <c r="B252" s="147"/>
      <c r="D252" s="148" t="s">
        <v>154</v>
      </c>
      <c r="E252" s="149" t="s">
        <v>1</v>
      </c>
      <c r="F252" s="150" t="s">
        <v>322</v>
      </c>
      <c r="H252" s="151">
        <v>10.8</v>
      </c>
      <c r="I252" s="152"/>
      <c r="L252" s="147"/>
      <c r="M252" s="153"/>
      <c r="T252" s="154"/>
      <c r="AT252" s="149" t="s">
        <v>154</v>
      </c>
      <c r="AU252" s="149" t="s">
        <v>86</v>
      </c>
      <c r="AV252" s="12" t="s">
        <v>86</v>
      </c>
      <c r="AW252" s="12" t="s">
        <v>32</v>
      </c>
      <c r="AX252" s="12" t="s">
        <v>76</v>
      </c>
      <c r="AY252" s="149" t="s">
        <v>145</v>
      </c>
    </row>
    <row r="253" spans="2:65" s="12" customFormat="1" ht="11.25">
      <c r="B253" s="147"/>
      <c r="D253" s="148" t="s">
        <v>154</v>
      </c>
      <c r="E253" s="149" t="s">
        <v>1</v>
      </c>
      <c r="F253" s="150" t="s">
        <v>323</v>
      </c>
      <c r="H253" s="151">
        <v>10.8</v>
      </c>
      <c r="I253" s="152"/>
      <c r="L253" s="147"/>
      <c r="M253" s="153"/>
      <c r="T253" s="154"/>
      <c r="AT253" s="149" t="s">
        <v>154</v>
      </c>
      <c r="AU253" s="149" t="s">
        <v>86</v>
      </c>
      <c r="AV253" s="12" t="s">
        <v>86</v>
      </c>
      <c r="AW253" s="12" t="s">
        <v>32</v>
      </c>
      <c r="AX253" s="12" t="s">
        <v>76</v>
      </c>
      <c r="AY253" s="149" t="s">
        <v>145</v>
      </c>
    </row>
    <row r="254" spans="2:65" s="12" customFormat="1" ht="11.25">
      <c r="B254" s="147"/>
      <c r="D254" s="148" t="s">
        <v>154</v>
      </c>
      <c r="E254" s="149" t="s">
        <v>1</v>
      </c>
      <c r="F254" s="150" t="s">
        <v>324</v>
      </c>
      <c r="H254" s="151">
        <v>23.4</v>
      </c>
      <c r="I254" s="152"/>
      <c r="L254" s="147"/>
      <c r="M254" s="153"/>
      <c r="T254" s="154"/>
      <c r="AT254" s="149" t="s">
        <v>154</v>
      </c>
      <c r="AU254" s="149" t="s">
        <v>86</v>
      </c>
      <c r="AV254" s="12" t="s">
        <v>86</v>
      </c>
      <c r="AW254" s="12" t="s">
        <v>32</v>
      </c>
      <c r="AX254" s="12" t="s">
        <v>76</v>
      </c>
      <c r="AY254" s="149" t="s">
        <v>145</v>
      </c>
    </row>
    <row r="255" spans="2:65" s="12" customFormat="1" ht="11.25">
      <c r="B255" s="147"/>
      <c r="D255" s="148" t="s">
        <v>154</v>
      </c>
      <c r="E255" s="149" t="s">
        <v>1</v>
      </c>
      <c r="F255" s="150" t="s">
        <v>325</v>
      </c>
      <c r="H255" s="151">
        <v>41.4</v>
      </c>
      <c r="I255" s="152"/>
      <c r="L255" s="147"/>
      <c r="M255" s="153"/>
      <c r="T255" s="154"/>
      <c r="AT255" s="149" t="s">
        <v>154</v>
      </c>
      <c r="AU255" s="149" t="s">
        <v>86</v>
      </c>
      <c r="AV255" s="12" t="s">
        <v>86</v>
      </c>
      <c r="AW255" s="12" t="s">
        <v>32</v>
      </c>
      <c r="AX255" s="12" t="s">
        <v>76</v>
      </c>
      <c r="AY255" s="149" t="s">
        <v>145</v>
      </c>
    </row>
    <row r="256" spans="2:65" s="12" customFormat="1" ht="11.25">
      <c r="B256" s="147"/>
      <c r="D256" s="148" t="s">
        <v>154</v>
      </c>
      <c r="E256" s="149" t="s">
        <v>1</v>
      </c>
      <c r="F256" s="150" t="s">
        <v>326</v>
      </c>
      <c r="H256" s="151">
        <v>10.8</v>
      </c>
      <c r="I256" s="152"/>
      <c r="L256" s="147"/>
      <c r="M256" s="153"/>
      <c r="T256" s="154"/>
      <c r="AT256" s="149" t="s">
        <v>154</v>
      </c>
      <c r="AU256" s="149" t="s">
        <v>86</v>
      </c>
      <c r="AV256" s="12" t="s">
        <v>86</v>
      </c>
      <c r="AW256" s="12" t="s">
        <v>32</v>
      </c>
      <c r="AX256" s="12" t="s">
        <v>76</v>
      </c>
      <c r="AY256" s="149" t="s">
        <v>145</v>
      </c>
    </row>
    <row r="257" spans="2:65" s="12" customFormat="1" ht="11.25">
      <c r="B257" s="147"/>
      <c r="D257" s="148" t="s">
        <v>154</v>
      </c>
      <c r="E257" s="149" t="s">
        <v>1</v>
      </c>
      <c r="F257" s="150" t="s">
        <v>327</v>
      </c>
      <c r="H257" s="151">
        <v>27</v>
      </c>
      <c r="I257" s="152"/>
      <c r="L257" s="147"/>
      <c r="M257" s="153"/>
      <c r="T257" s="154"/>
      <c r="AT257" s="149" t="s">
        <v>154</v>
      </c>
      <c r="AU257" s="149" t="s">
        <v>86</v>
      </c>
      <c r="AV257" s="12" t="s">
        <v>86</v>
      </c>
      <c r="AW257" s="12" t="s">
        <v>32</v>
      </c>
      <c r="AX257" s="12" t="s">
        <v>76</v>
      </c>
      <c r="AY257" s="149" t="s">
        <v>145</v>
      </c>
    </row>
    <row r="258" spans="2:65" s="12" customFormat="1" ht="11.25">
      <c r="B258" s="147"/>
      <c r="D258" s="148" t="s">
        <v>154</v>
      </c>
      <c r="E258" s="149" t="s">
        <v>1</v>
      </c>
      <c r="F258" s="150" t="s">
        <v>328</v>
      </c>
      <c r="H258" s="151">
        <v>10.8</v>
      </c>
      <c r="I258" s="152"/>
      <c r="L258" s="147"/>
      <c r="M258" s="153"/>
      <c r="T258" s="154"/>
      <c r="AT258" s="149" t="s">
        <v>154</v>
      </c>
      <c r="AU258" s="149" t="s">
        <v>86</v>
      </c>
      <c r="AV258" s="12" t="s">
        <v>86</v>
      </c>
      <c r="AW258" s="12" t="s">
        <v>32</v>
      </c>
      <c r="AX258" s="12" t="s">
        <v>76</v>
      </c>
      <c r="AY258" s="149" t="s">
        <v>145</v>
      </c>
    </row>
    <row r="259" spans="2:65" s="12" customFormat="1" ht="11.25">
      <c r="B259" s="147"/>
      <c r="D259" s="148" t="s">
        <v>154</v>
      </c>
      <c r="E259" s="149" t="s">
        <v>1</v>
      </c>
      <c r="F259" s="150" t="s">
        <v>329</v>
      </c>
      <c r="H259" s="151">
        <v>10.8</v>
      </c>
      <c r="I259" s="152"/>
      <c r="L259" s="147"/>
      <c r="M259" s="153"/>
      <c r="T259" s="154"/>
      <c r="AT259" s="149" t="s">
        <v>154</v>
      </c>
      <c r="AU259" s="149" t="s">
        <v>86</v>
      </c>
      <c r="AV259" s="12" t="s">
        <v>86</v>
      </c>
      <c r="AW259" s="12" t="s">
        <v>32</v>
      </c>
      <c r="AX259" s="12" t="s">
        <v>76</v>
      </c>
      <c r="AY259" s="149" t="s">
        <v>145</v>
      </c>
    </row>
    <row r="260" spans="2:65" s="12" customFormat="1" ht="11.25">
      <c r="B260" s="147"/>
      <c r="D260" s="148" t="s">
        <v>154</v>
      </c>
      <c r="E260" s="149" t="s">
        <v>1</v>
      </c>
      <c r="F260" s="150" t="s">
        <v>330</v>
      </c>
      <c r="H260" s="151">
        <v>10.8</v>
      </c>
      <c r="I260" s="152"/>
      <c r="L260" s="147"/>
      <c r="M260" s="153"/>
      <c r="T260" s="154"/>
      <c r="AT260" s="149" t="s">
        <v>154</v>
      </c>
      <c r="AU260" s="149" t="s">
        <v>86</v>
      </c>
      <c r="AV260" s="12" t="s">
        <v>86</v>
      </c>
      <c r="AW260" s="12" t="s">
        <v>32</v>
      </c>
      <c r="AX260" s="12" t="s">
        <v>76</v>
      </c>
      <c r="AY260" s="149" t="s">
        <v>145</v>
      </c>
    </row>
    <row r="261" spans="2:65" s="12" customFormat="1" ht="11.25">
      <c r="B261" s="147"/>
      <c r="D261" s="148" t="s">
        <v>154</v>
      </c>
      <c r="E261" s="149" t="s">
        <v>1</v>
      </c>
      <c r="F261" s="150" t="s">
        <v>331</v>
      </c>
      <c r="H261" s="151">
        <v>10.8</v>
      </c>
      <c r="I261" s="152"/>
      <c r="L261" s="147"/>
      <c r="M261" s="153"/>
      <c r="T261" s="154"/>
      <c r="AT261" s="149" t="s">
        <v>154</v>
      </c>
      <c r="AU261" s="149" t="s">
        <v>86</v>
      </c>
      <c r="AV261" s="12" t="s">
        <v>86</v>
      </c>
      <c r="AW261" s="12" t="s">
        <v>32</v>
      </c>
      <c r="AX261" s="12" t="s">
        <v>76</v>
      </c>
      <c r="AY261" s="149" t="s">
        <v>145</v>
      </c>
    </row>
    <row r="262" spans="2:65" s="14" customFormat="1" ht="11.25">
      <c r="B262" s="161"/>
      <c r="D262" s="148" t="s">
        <v>154</v>
      </c>
      <c r="E262" s="162" t="s">
        <v>1</v>
      </c>
      <c r="F262" s="163" t="s">
        <v>182</v>
      </c>
      <c r="H262" s="164">
        <v>167.4</v>
      </c>
      <c r="I262" s="165"/>
      <c r="L262" s="161"/>
      <c r="M262" s="166"/>
      <c r="T262" s="167"/>
      <c r="AT262" s="162" t="s">
        <v>154</v>
      </c>
      <c r="AU262" s="162" t="s">
        <v>86</v>
      </c>
      <c r="AV262" s="14" t="s">
        <v>183</v>
      </c>
      <c r="AW262" s="14" t="s">
        <v>32</v>
      </c>
      <c r="AX262" s="14" t="s">
        <v>76</v>
      </c>
      <c r="AY262" s="162" t="s">
        <v>145</v>
      </c>
    </row>
    <row r="263" spans="2:65" s="13" customFormat="1" ht="11.25">
      <c r="B263" s="155"/>
      <c r="D263" s="148" t="s">
        <v>154</v>
      </c>
      <c r="E263" s="156" t="s">
        <v>1</v>
      </c>
      <c r="F263" s="157" t="s">
        <v>179</v>
      </c>
      <c r="H263" s="156" t="s">
        <v>1</v>
      </c>
      <c r="I263" s="158"/>
      <c r="L263" s="155"/>
      <c r="M263" s="159"/>
      <c r="T263" s="160"/>
      <c r="AT263" s="156" t="s">
        <v>154</v>
      </c>
      <c r="AU263" s="156" t="s">
        <v>86</v>
      </c>
      <c r="AV263" s="13" t="s">
        <v>84</v>
      </c>
      <c r="AW263" s="13" t="s">
        <v>32</v>
      </c>
      <c r="AX263" s="13" t="s">
        <v>76</v>
      </c>
      <c r="AY263" s="156" t="s">
        <v>145</v>
      </c>
    </row>
    <row r="264" spans="2:65" s="12" customFormat="1" ht="11.25">
      <c r="B264" s="147"/>
      <c r="D264" s="148" t="s">
        <v>154</v>
      </c>
      <c r="E264" s="149" t="s">
        <v>1</v>
      </c>
      <c r="F264" s="150" t="s">
        <v>332</v>
      </c>
      <c r="H264" s="151">
        <v>21.6</v>
      </c>
      <c r="I264" s="152"/>
      <c r="L264" s="147"/>
      <c r="M264" s="153"/>
      <c r="T264" s="154"/>
      <c r="AT264" s="149" t="s">
        <v>154</v>
      </c>
      <c r="AU264" s="149" t="s">
        <v>86</v>
      </c>
      <c r="AV264" s="12" t="s">
        <v>86</v>
      </c>
      <c r="AW264" s="12" t="s">
        <v>32</v>
      </c>
      <c r="AX264" s="12" t="s">
        <v>76</v>
      </c>
      <c r="AY264" s="149" t="s">
        <v>145</v>
      </c>
    </row>
    <row r="265" spans="2:65" s="13" customFormat="1" ht="11.25">
      <c r="B265" s="155"/>
      <c r="D265" s="148" t="s">
        <v>154</v>
      </c>
      <c r="E265" s="156" t="s">
        <v>1</v>
      </c>
      <c r="F265" s="157" t="s">
        <v>235</v>
      </c>
      <c r="H265" s="156" t="s">
        <v>1</v>
      </c>
      <c r="I265" s="158"/>
      <c r="L265" s="155"/>
      <c r="M265" s="159"/>
      <c r="T265" s="160"/>
      <c r="AT265" s="156" t="s">
        <v>154</v>
      </c>
      <c r="AU265" s="156" t="s">
        <v>86</v>
      </c>
      <c r="AV265" s="13" t="s">
        <v>84</v>
      </c>
      <c r="AW265" s="13" t="s">
        <v>32</v>
      </c>
      <c r="AX265" s="13" t="s">
        <v>76</v>
      </c>
      <c r="AY265" s="156" t="s">
        <v>145</v>
      </c>
    </row>
    <row r="266" spans="2:65" s="12" customFormat="1" ht="11.25">
      <c r="B266" s="147"/>
      <c r="D266" s="148" t="s">
        <v>154</v>
      </c>
      <c r="E266" s="149" t="s">
        <v>1</v>
      </c>
      <c r="F266" s="150" t="s">
        <v>333</v>
      </c>
      <c r="H266" s="151">
        <v>97.2</v>
      </c>
      <c r="I266" s="152"/>
      <c r="L266" s="147"/>
      <c r="M266" s="153"/>
      <c r="T266" s="154"/>
      <c r="AT266" s="149" t="s">
        <v>154</v>
      </c>
      <c r="AU266" s="149" t="s">
        <v>86</v>
      </c>
      <c r="AV266" s="12" t="s">
        <v>86</v>
      </c>
      <c r="AW266" s="12" t="s">
        <v>32</v>
      </c>
      <c r="AX266" s="12" t="s">
        <v>76</v>
      </c>
      <c r="AY266" s="149" t="s">
        <v>145</v>
      </c>
    </row>
    <row r="267" spans="2:65" s="13" customFormat="1" ht="11.25">
      <c r="B267" s="155"/>
      <c r="D267" s="148" t="s">
        <v>154</v>
      </c>
      <c r="E267" s="156" t="s">
        <v>1</v>
      </c>
      <c r="F267" s="157" t="s">
        <v>233</v>
      </c>
      <c r="H267" s="156" t="s">
        <v>1</v>
      </c>
      <c r="I267" s="158"/>
      <c r="L267" s="155"/>
      <c r="M267" s="159"/>
      <c r="T267" s="160"/>
      <c r="AT267" s="156" t="s">
        <v>154</v>
      </c>
      <c r="AU267" s="156" t="s">
        <v>86</v>
      </c>
      <c r="AV267" s="13" t="s">
        <v>84</v>
      </c>
      <c r="AW267" s="13" t="s">
        <v>32</v>
      </c>
      <c r="AX267" s="13" t="s">
        <v>76</v>
      </c>
      <c r="AY267" s="156" t="s">
        <v>145</v>
      </c>
    </row>
    <row r="268" spans="2:65" s="12" customFormat="1" ht="11.25">
      <c r="B268" s="147"/>
      <c r="D268" s="148" t="s">
        <v>154</v>
      </c>
      <c r="E268" s="149" t="s">
        <v>1</v>
      </c>
      <c r="F268" s="150" t="s">
        <v>334</v>
      </c>
      <c r="H268" s="151">
        <v>48</v>
      </c>
      <c r="I268" s="152"/>
      <c r="L268" s="147"/>
      <c r="M268" s="153"/>
      <c r="T268" s="154"/>
      <c r="AT268" s="149" t="s">
        <v>154</v>
      </c>
      <c r="AU268" s="149" t="s">
        <v>86</v>
      </c>
      <c r="AV268" s="12" t="s">
        <v>86</v>
      </c>
      <c r="AW268" s="12" t="s">
        <v>32</v>
      </c>
      <c r="AX268" s="12" t="s">
        <v>76</v>
      </c>
      <c r="AY268" s="149" t="s">
        <v>145</v>
      </c>
    </row>
    <row r="269" spans="2:65" s="15" customFormat="1" ht="11.25">
      <c r="B269" s="168"/>
      <c r="D269" s="148" t="s">
        <v>154</v>
      </c>
      <c r="E269" s="169" t="s">
        <v>1</v>
      </c>
      <c r="F269" s="170" t="s">
        <v>188</v>
      </c>
      <c r="H269" s="171">
        <v>334.2</v>
      </c>
      <c r="I269" s="172"/>
      <c r="L269" s="168"/>
      <c r="M269" s="173"/>
      <c r="T269" s="174"/>
      <c r="AT269" s="169" t="s">
        <v>154</v>
      </c>
      <c r="AU269" s="169" t="s">
        <v>86</v>
      </c>
      <c r="AV269" s="15" t="s">
        <v>152</v>
      </c>
      <c r="AW269" s="15" t="s">
        <v>32</v>
      </c>
      <c r="AX269" s="15" t="s">
        <v>84</v>
      </c>
      <c r="AY269" s="169" t="s">
        <v>145</v>
      </c>
    </row>
    <row r="270" spans="2:65" s="1" customFormat="1" ht="16.5" customHeight="1">
      <c r="B270" s="133"/>
      <c r="C270" s="134" t="s">
        <v>335</v>
      </c>
      <c r="D270" s="134" t="s">
        <v>147</v>
      </c>
      <c r="E270" s="135" t="s">
        <v>336</v>
      </c>
      <c r="F270" s="136" t="s">
        <v>337</v>
      </c>
      <c r="G270" s="137" t="s">
        <v>150</v>
      </c>
      <c r="H270" s="138">
        <v>334.2</v>
      </c>
      <c r="I270" s="139"/>
      <c r="J270" s="140">
        <f>ROUND(I270*H270,2)</f>
        <v>0</v>
      </c>
      <c r="K270" s="136" t="s">
        <v>151</v>
      </c>
      <c r="L270" s="32"/>
      <c r="M270" s="141" t="s">
        <v>1</v>
      </c>
      <c r="N270" s="142" t="s">
        <v>41</v>
      </c>
      <c r="P270" s="143">
        <f>O270*H270</f>
        <v>0</v>
      </c>
      <c r="Q270" s="143">
        <v>0</v>
      </c>
      <c r="R270" s="143">
        <f>Q270*H270</f>
        <v>0</v>
      </c>
      <c r="S270" s="143">
        <v>0</v>
      </c>
      <c r="T270" s="144">
        <f>S270*H270</f>
        <v>0</v>
      </c>
      <c r="AR270" s="145" t="s">
        <v>152</v>
      </c>
      <c r="AT270" s="145" t="s">
        <v>147</v>
      </c>
      <c r="AU270" s="145" t="s">
        <v>86</v>
      </c>
      <c r="AY270" s="17" t="s">
        <v>145</v>
      </c>
      <c r="BE270" s="146">
        <f>IF(N270="základní",J270,0)</f>
        <v>0</v>
      </c>
      <c r="BF270" s="146">
        <f>IF(N270="snížená",J270,0)</f>
        <v>0</v>
      </c>
      <c r="BG270" s="146">
        <f>IF(N270="zákl. přenesená",J270,0)</f>
        <v>0</v>
      </c>
      <c r="BH270" s="146">
        <f>IF(N270="sníž. přenesená",J270,0)</f>
        <v>0</v>
      </c>
      <c r="BI270" s="146">
        <f>IF(N270="nulová",J270,0)</f>
        <v>0</v>
      </c>
      <c r="BJ270" s="17" t="s">
        <v>84</v>
      </c>
      <c r="BK270" s="146">
        <f>ROUND(I270*H270,2)</f>
        <v>0</v>
      </c>
      <c r="BL270" s="17" t="s">
        <v>152</v>
      </c>
      <c r="BM270" s="145" t="s">
        <v>338</v>
      </c>
    </row>
    <row r="271" spans="2:65" s="1" customFormat="1" ht="37.9" customHeight="1">
      <c r="B271" s="133"/>
      <c r="C271" s="134" t="s">
        <v>339</v>
      </c>
      <c r="D271" s="134" t="s">
        <v>147</v>
      </c>
      <c r="E271" s="135" t="s">
        <v>340</v>
      </c>
      <c r="F271" s="136" t="s">
        <v>341</v>
      </c>
      <c r="G271" s="137" t="s">
        <v>253</v>
      </c>
      <c r="H271" s="138">
        <v>117.36</v>
      </c>
      <c r="I271" s="139"/>
      <c r="J271" s="140">
        <f>ROUND(I271*H271,2)</f>
        <v>0</v>
      </c>
      <c r="K271" s="136" t="s">
        <v>151</v>
      </c>
      <c r="L271" s="32"/>
      <c r="M271" s="141" t="s">
        <v>1</v>
      </c>
      <c r="N271" s="142" t="s">
        <v>41</v>
      </c>
      <c r="P271" s="143">
        <f>O271*H271</f>
        <v>0</v>
      </c>
      <c r="Q271" s="143">
        <v>0</v>
      </c>
      <c r="R271" s="143">
        <f>Q271*H271</f>
        <v>0</v>
      </c>
      <c r="S271" s="143">
        <v>0</v>
      </c>
      <c r="T271" s="144">
        <f>S271*H271</f>
        <v>0</v>
      </c>
      <c r="AR271" s="145" t="s">
        <v>152</v>
      </c>
      <c r="AT271" s="145" t="s">
        <v>147</v>
      </c>
      <c r="AU271" s="145" t="s">
        <v>86</v>
      </c>
      <c r="AY271" s="17" t="s">
        <v>145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84</v>
      </c>
      <c r="BK271" s="146">
        <f>ROUND(I271*H271,2)</f>
        <v>0</v>
      </c>
      <c r="BL271" s="17" t="s">
        <v>152</v>
      </c>
      <c r="BM271" s="145" t="s">
        <v>342</v>
      </c>
    </row>
    <row r="272" spans="2:65" s="13" customFormat="1" ht="11.25">
      <c r="B272" s="155"/>
      <c r="D272" s="148" t="s">
        <v>154</v>
      </c>
      <c r="E272" s="156" t="s">
        <v>1</v>
      </c>
      <c r="F272" s="157" t="s">
        <v>343</v>
      </c>
      <c r="H272" s="156" t="s">
        <v>1</v>
      </c>
      <c r="I272" s="158"/>
      <c r="L272" s="155"/>
      <c r="M272" s="159"/>
      <c r="T272" s="160"/>
      <c r="AT272" s="156" t="s">
        <v>154</v>
      </c>
      <c r="AU272" s="156" t="s">
        <v>86</v>
      </c>
      <c r="AV272" s="13" t="s">
        <v>84</v>
      </c>
      <c r="AW272" s="13" t="s">
        <v>32</v>
      </c>
      <c r="AX272" s="13" t="s">
        <v>76</v>
      </c>
      <c r="AY272" s="156" t="s">
        <v>145</v>
      </c>
    </row>
    <row r="273" spans="2:65" s="12" customFormat="1" ht="11.25">
      <c r="B273" s="147"/>
      <c r="D273" s="148" t="s">
        <v>154</v>
      </c>
      <c r="E273" s="149" t="s">
        <v>1</v>
      </c>
      <c r="F273" s="150" t="s">
        <v>344</v>
      </c>
      <c r="H273" s="151">
        <v>117.36</v>
      </c>
      <c r="I273" s="152"/>
      <c r="L273" s="147"/>
      <c r="M273" s="153"/>
      <c r="T273" s="154"/>
      <c r="AT273" s="149" t="s">
        <v>154</v>
      </c>
      <c r="AU273" s="149" t="s">
        <v>86</v>
      </c>
      <c r="AV273" s="12" t="s">
        <v>86</v>
      </c>
      <c r="AW273" s="12" t="s">
        <v>32</v>
      </c>
      <c r="AX273" s="12" t="s">
        <v>84</v>
      </c>
      <c r="AY273" s="149" t="s">
        <v>145</v>
      </c>
    </row>
    <row r="274" spans="2:65" s="1" customFormat="1" ht="37.9" customHeight="1">
      <c r="B274" s="133"/>
      <c r="C274" s="134" t="s">
        <v>345</v>
      </c>
      <c r="D274" s="134" t="s">
        <v>147</v>
      </c>
      <c r="E274" s="135" t="s">
        <v>340</v>
      </c>
      <c r="F274" s="136" t="s">
        <v>341</v>
      </c>
      <c r="G274" s="137" t="s">
        <v>253</v>
      </c>
      <c r="H274" s="138">
        <v>347.42899999999997</v>
      </c>
      <c r="I274" s="139"/>
      <c r="J274" s="140">
        <f>ROUND(I274*H274,2)</f>
        <v>0</v>
      </c>
      <c r="K274" s="136" t="s">
        <v>151</v>
      </c>
      <c r="L274" s="32"/>
      <c r="M274" s="141" t="s">
        <v>1</v>
      </c>
      <c r="N274" s="142" t="s">
        <v>41</v>
      </c>
      <c r="P274" s="143">
        <f>O274*H274</f>
        <v>0</v>
      </c>
      <c r="Q274" s="143">
        <v>0</v>
      </c>
      <c r="R274" s="143">
        <f>Q274*H274</f>
        <v>0</v>
      </c>
      <c r="S274" s="143">
        <v>0</v>
      </c>
      <c r="T274" s="144">
        <f>S274*H274</f>
        <v>0</v>
      </c>
      <c r="AR274" s="145" t="s">
        <v>152</v>
      </c>
      <c r="AT274" s="145" t="s">
        <v>147</v>
      </c>
      <c r="AU274" s="145" t="s">
        <v>86</v>
      </c>
      <c r="AY274" s="17" t="s">
        <v>145</v>
      </c>
      <c r="BE274" s="146">
        <f>IF(N274="základní",J274,0)</f>
        <v>0</v>
      </c>
      <c r="BF274" s="146">
        <f>IF(N274="snížená",J274,0)</f>
        <v>0</v>
      </c>
      <c r="BG274" s="146">
        <f>IF(N274="zákl. přenesená",J274,0)</f>
        <v>0</v>
      </c>
      <c r="BH274" s="146">
        <f>IF(N274="sníž. přenesená",J274,0)</f>
        <v>0</v>
      </c>
      <c r="BI274" s="146">
        <f>IF(N274="nulová",J274,0)</f>
        <v>0</v>
      </c>
      <c r="BJ274" s="17" t="s">
        <v>84</v>
      </c>
      <c r="BK274" s="146">
        <f>ROUND(I274*H274,2)</f>
        <v>0</v>
      </c>
      <c r="BL274" s="17" t="s">
        <v>152</v>
      </c>
      <c r="BM274" s="145" t="s">
        <v>346</v>
      </c>
    </row>
    <row r="275" spans="2:65" s="13" customFormat="1" ht="11.25">
      <c r="B275" s="155"/>
      <c r="D275" s="148" t="s">
        <v>154</v>
      </c>
      <c r="E275" s="156" t="s">
        <v>1</v>
      </c>
      <c r="F275" s="157" t="s">
        <v>347</v>
      </c>
      <c r="H275" s="156" t="s">
        <v>1</v>
      </c>
      <c r="I275" s="158"/>
      <c r="L275" s="155"/>
      <c r="M275" s="159"/>
      <c r="T275" s="160"/>
      <c r="AT275" s="156" t="s">
        <v>154</v>
      </c>
      <c r="AU275" s="156" t="s">
        <v>86</v>
      </c>
      <c r="AV275" s="13" t="s">
        <v>84</v>
      </c>
      <c r="AW275" s="13" t="s">
        <v>32</v>
      </c>
      <c r="AX275" s="13" t="s">
        <v>76</v>
      </c>
      <c r="AY275" s="156" t="s">
        <v>145</v>
      </c>
    </row>
    <row r="276" spans="2:65" s="12" customFormat="1" ht="11.25">
      <c r="B276" s="147"/>
      <c r="D276" s="148" t="s">
        <v>154</v>
      </c>
      <c r="E276" s="149" t="s">
        <v>1</v>
      </c>
      <c r="F276" s="150" t="s">
        <v>348</v>
      </c>
      <c r="H276" s="151">
        <v>347.42899999999997</v>
      </c>
      <c r="I276" s="152"/>
      <c r="L276" s="147"/>
      <c r="M276" s="153"/>
      <c r="T276" s="154"/>
      <c r="AT276" s="149" t="s">
        <v>154</v>
      </c>
      <c r="AU276" s="149" t="s">
        <v>86</v>
      </c>
      <c r="AV276" s="12" t="s">
        <v>86</v>
      </c>
      <c r="AW276" s="12" t="s">
        <v>32</v>
      </c>
      <c r="AX276" s="12" t="s">
        <v>84</v>
      </c>
      <c r="AY276" s="149" t="s">
        <v>145</v>
      </c>
    </row>
    <row r="277" spans="2:65" s="1" customFormat="1" ht="37.9" customHeight="1">
      <c r="B277" s="133"/>
      <c r="C277" s="134" t="s">
        <v>349</v>
      </c>
      <c r="D277" s="134" t="s">
        <v>147</v>
      </c>
      <c r="E277" s="135" t="s">
        <v>350</v>
      </c>
      <c r="F277" s="136" t="s">
        <v>351</v>
      </c>
      <c r="G277" s="137" t="s">
        <v>253</v>
      </c>
      <c r="H277" s="138">
        <v>231.619</v>
      </c>
      <c r="I277" s="139"/>
      <c r="J277" s="140">
        <f>ROUND(I277*H277,2)</f>
        <v>0</v>
      </c>
      <c r="K277" s="136" t="s">
        <v>151</v>
      </c>
      <c r="L277" s="32"/>
      <c r="M277" s="141" t="s">
        <v>1</v>
      </c>
      <c r="N277" s="142" t="s">
        <v>41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152</v>
      </c>
      <c r="AT277" s="145" t="s">
        <v>147</v>
      </c>
      <c r="AU277" s="145" t="s">
        <v>86</v>
      </c>
      <c r="AY277" s="17" t="s">
        <v>145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84</v>
      </c>
      <c r="BK277" s="146">
        <f>ROUND(I277*H277,2)</f>
        <v>0</v>
      </c>
      <c r="BL277" s="17" t="s">
        <v>152</v>
      </c>
      <c r="BM277" s="145" t="s">
        <v>352</v>
      </c>
    </row>
    <row r="278" spans="2:65" s="13" customFormat="1" ht="11.25">
      <c r="B278" s="155"/>
      <c r="D278" s="148" t="s">
        <v>154</v>
      </c>
      <c r="E278" s="156" t="s">
        <v>1</v>
      </c>
      <c r="F278" s="157" t="s">
        <v>347</v>
      </c>
      <c r="H278" s="156" t="s">
        <v>1</v>
      </c>
      <c r="I278" s="158"/>
      <c r="L278" s="155"/>
      <c r="M278" s="159"/>
      <c r="T278" s="160"/>
      <c r="AT278" s="156" t="s">
        <v>154</v>
      </c>
      <c r="AU278" s="156" t="s">
        <v>86</v>
      </c>
      <c r="AV278" s="13" t="s">
        <v>84</v>
      </c>
      <c r="AW278" s="13" t="s">
        <v>32</v>
      </c>
      <c r="AX278" s="13" t="s">
        <v>76</v>
      </c>
      <c r="AY278" s="156" t="s">
        <v>145</v>
      </c>
    </row>
    <row r="279" spans="2:65" s="12" customFormat="1" ht="11.25">
      <c r="B279" s="147"/>
      <c r="D279" s="148" t="s">
        <v>154</v>
      </c>
      <c r="E279" s="149" t="s">
        <v>1</v>
      </c>
      <c r="F279" s="150" t="s">
        <v>353</v>
      </c>
      <c r="H279" s="151">
        <v>231.619</v>
      </c>
      <c r="I279" s="152"/>
      <c r="L279" s="147"/>
      <c r="M279" s="153"/>
      <c r="T279" s="154"/>
      <c r="AT279" s="149" t="s">
        <v>154</v>
      </c>
      <c r="AU279" s="149" t="s">
        <v>86</v>
      </c>
      <c r="AV279" s="12" t="s">
        <v>86</v>
      </c>
      <c r="AW279" s="12" t="s">
        <v>32</v>
      </c>
      <c r="AX279" s="12" t="s">
        <v>84</v>
      </c>
      <c r="AY279" s="149" t="s">
        <v>145</v>
      </c>
    </row>
    <row r="280" spans="2:65" s="1" customFormat="1" ht="37.9" customHeight="1">
      <c r="B280" s="133"/>
      <c r="C280" s="134" t="s">
        <v>354</v>
      </c>
      <c r="D280" s="134" t="s">
        <v>147</v>
      </c>
      <c r="E280" s="135" t="s">
        <v>355</v>
      </c>
      <c r="F280" s="136" t="s">
        <v>356</v>
      </c>
      <c r="G280" s="137" t="s">
        <v>253</v>
      </c>
      <c r="H280" s="138">
        <v>275.88400000000001</v>
      </c>
      <c r="I280" s="139"/>
      <c r="J280" s="140">
        <f>ROUND(I280*H280,2)</f>
        <v>0</v>
      </c>
      <c r="K280" s="136" t="s">
        <v>151</v>
      </c>
      <c r="L280" s="32"/>
      <c r="M280" s="141" t="s">
        <v>1</v>
      </c>
      <c r="N280" s="142" t="s">
        <v>41</v>
      </c>
      <c r="P280" s="143">
        <f>O280*H280</f>
        <v>0</v>
      </c>
      <c r="Q280" s="143">
        <v>0</v>
      </c>
      <c r="R280" s="143">
        <f>Q280*H280</f>
        <v>0</v>
      </c>
      <c r="S280" s="143">
        <v>0</v>
      </c>
      <c r="T280" s="144">
        <f>S280*H280</f>
        <v>0</v>
      </c>
      <c r="AR280" s="145" t="s">
        <v>152</v>
      </c>
      <c r="AT280" s="145" t="s">
        <v>147</v>
      </c>
      <c r="AU280" s="145" t="s">
        <v>86</v>
      </c>
      <c r="AY280" s="17" t="s">
        <v>145</v>
      </c>
      <c r="BE280" s="146">
        <f>IF(N280="základní",J280,0)</f>
        <v>0</v>
      </c>
      <c r="BF280" s="146">
        <f>IF(N280="snížená",J280,0)</f>
        <v>0</v>
      </c>
      <c r="BG280" s="146">
        <f>IF(N280="zákl. přenesená",J280,0)</f>
        <v>0</v>
      </c>
      <c r="BH280" s="146">
        <f>IF(N280="sníž. přenesená",J280,0)</f>
        <v>0</v>
      </c>
      <c r="BI280" s="146">
        <f>IF(N280="nulová",J280,0)</f>
        <v>0</v>
      </c>
      <c r="BJ280" s="17" t="s">
        <v>84</v>
      </c>
      <c r="BK280" s="146">
        <f>ROUND(I280*H280,2)</f>
        <v>0</v>
      </c>
      <c r="BL280" s="17" t="s">
        <v>152</v>
      </c>
      <c r="BM280" s="145" t="s">
        <v>357</v>
      </c>
    </row>
    <row r="281" spans="2:65" s="13" customFormat="1" ht="11.25">
      <c r="B281" s="155"/>
      <c r="D281" s="148" t="s">
        <v>154</v>
      </c>
      <c r="E281" s="156" t="s">
        <v>1</v>
      </c>
      <c r="F281" s="157" t="s">
        <v>358</v>
      </c>
      <c r="H281" s="156" t="s">
        <v>1</v>
      </c>
      <c r="I281" s="158"/>
      <c r="L281" s="155"/>
      <c r="M281" s="159"/>
      <c r="T281" s="160"/>
      <c r="AT281" s="156" t="s">
        <v>154</v>
      </c>
      <c r="AU281" s="156" t="s">
        <v>86</v>
      </c>
      <c r="AV281" s="13" t="s">
        <v>84</v>
      </c>
      <c r="AW281" s="13" t="s">
        <v>32</v>
      </c>
      <c r="AX281" s="13" t="s">
        <v>76</v>
      </c>
      <c r="AY281" s="156" t="s">
        <v>145</v>
      </c>
    </row>
    <row r="282" spans="2:65" s="12" customFormat="1" ht="11.25">
      <c r="B282" s="147"/>
      <c r="D282" s="148" t="s">
        <v>154</v>
      </c>
      <c r="E282" s="149" t="s">
        <v>1</v>
      </c>
      <c r="F282" s="150" t="s">
        <v>359</v>
      </c>
      <c r="H282" s="151">
        <v>746.226</v>
      </c>
      <c r="I282" s="152"/>
      <c r="L282" s="147"/>
      <c r="M282" s="153"/>
      <c r="T282" s="154"/>
      <c r="AT282" s="149" t="s">
        <v>154</v>
      </c>
      <c r="AU282" s="149" t="s">
        <v>86</v>
      </c>
      <c r="AV282" s="12" t="s">
        <v>86</v>
      </c>
      <c r="AW282" s="12" t="s">
        <v>32</v>
      </c>
      <c r="AX282" s="12" t="s">
        <v>76</v>
      </c>
      <c r="AY282" s="149" t="s">
        <v>145</v>
      </c>
    </row>
    <row r="283" spans="2:65" s="12" customFormat="1" ht="11.25">
      <c r="B283" s="147"/>
      <c r="D283" s="148" t="s">
        <v>154</v>
      </c>
      <c r="E283" s="149" t="s">
        <v>1</v>
      </c>
      <c r="F283" s="150" t="s">
        <v>360</v>
      </c>
      <c r="H283" s="151">
        <v>-289.524</v>
      </c>
      <c r="I283" s="152"/>
      <c r="L283" s="147"/>
      <c r="M283" s="153"/>
      <c r="T283" s="154"/>
      <c r="AT283" s="149" t="s">
        <v>154</v>
      </c>
      <c r="AU283" s="149" t="s">
        <v>86</v>
      </c>
      <c r="AV283" s="12" t="s">
        <v>86</v>
      </c>
      <c r="AW283" s="12" t="s">
        <v>32</v>
      </c>
      <c r="AX283" s="12" t="s">
        <v>76</v>
      </c>
      <c r="AY283" s="149" t="s">
        <v>145</v>
      </c>
    </row>
    <row r="284" spans="2:65" s="12" customFormat="1" ht="11.25">
      <c r="B284" s="147"/>
      <c r="D284" s="148" t="s">
        <v>154</v>
      </c>
      <c r="E284" s="149" t="s">
        <v>1</v>
      </c>
      <c r="F284" s="150" t="s">
        <v>361</v>
      </c>
      <c r="H284" s="151">
        <v>2.3809999999999998</v>
      </c>
      <c r="I284" s="152"/>
      <c r="L284" s="147"/>
      <c r="M284" s="153"/>
      <c r="T284" s="154"/>
      <c r="AT284" s="149" t="s">
        <v>154</v>
      </c>
      <c r="AU284" s="149" t="s">
        <v>86</v>
      </c>
      <c r="AV284" s="12" t="s">
        <v>86</v>
      </c>
      <c r="AW284" s="12" t="s">
        <v>32</v>
      </c>
      <c r="AX284" s="12" t="s">
        <v>76</v>
      </c>
      <c r="AY284" s="149" t="s">
        <v>145</v>
      </c>
    </row>
    <row r="285" spans="2:65" s="12" customFormat="1" ht="11.25">
      <c r="B285" s="147"/>
      <c r="D285" s="148" t="s">
        <v>154</v>
      </c>
      <c r="E285" s="149" t="s">
        <v>1</v>
      </c>
      <c r="F285" s="150" t="s">
        <v>362</v>
      </c>
      <c r="H285" s="151">
        <v>0.72399999999999998</v>
      </c>
      <c r="I285" s="152"/>
      <c r="L285" s="147"/>
      <c r="M285" s="153"/>
      <c r="T285" s="154"/>
      <c r="AT285" s="149" t="s">
        <v>154</v>
      </c>
      <c r="AU285" s="149" t="s">
        <v>86</v>
      </c>
      <c r="AV285" s="12" t="s">
        <v>86</v>
      </c>
      <c r="AW285" s="12" t="s">
        <v>32</v>
      </c>
      <c r="AX285" s="12" t="s">
        <v>76</v>
      </c>
      <c r="AY285" s="149" t="s">
        <v>145</v>
      </c>
    </row>
    <row r="286" spans="2:65" s="15" customFormat="1" ht="11.25">
      <c r="B286" s="168"/>
      <c r="D286" s="148" t="s">
        <v>154</v>
      </c>
      <c r="E286" s="169" t="s">
        <v>110</v>
      </c>
      <c r="F286" s="170" t="s">
        <v>188</v>
      </c>
      <c r="H286" s="171">
        <v>459.80700000000002</v>
      </c>
      <c r="I286" s="172"/>
      <c r="L286" s="168"/>
      <c r="M286" s="173"/>
      <c r="T286" s="174"/>
      <c r="AT286" s="169" t="s">
        <v>154</v>
      </c>
      <c r="AU286" s="169" t="s">
        <v>86</v>
      </c>
      <c r="AV286" s="15" t="s">
        <v>152</v>
      </c>
      <c r="AW286" s="15" t="s">
        <v>32</v>
      </c>
      <c r="AX286" s="15" t="s">
        <v>76</v>
      </c>
      <c r="AY286" s="169" t="s">
        <v>145</v>
      </c>
    </row>
    <row r="287" spans="2:65" s="12" customFormat="1" ht="11.25">
      <c r="B287" s="147"/>
      <c r="D287" s="148" t="s">
        <v>154</v>
      </c>
      <c r="E287" s="149" t="s">
        <v>1</v>
      </c>
      <c r="F287" s="150" t="s">
        <v>363</v>
      </c>
      <c r="H287" s="151">
        <v>275.88400000000001</v>
      </c>
      <c r="I287" s="152"/>
      <c r="L287" s="147"/>
      <c r="M287" s="153"/>
      <c r="T287" s="154"/>
      <c r="AT287" s="149" t="s">
        <v>154</v>
      </c>
      <c r="AU287" s="149" t="s">
        <v>86</v>
      </c>
      <c r="AV287" s="12" t="s">
        <v>86</v>
      </c>
      <c r="AW287" s="12" t="s">
        <v>32</v>
      </c>
      <c r="AX287" s="12" t="s">
        <v>84</v>
      </c>
      <c r="AY287" s="149" t="s">
        <v>145</v>
      </c>
    </row>
    <row r="288" spans="2:65" s="1" customFormat="1" ht="37.9" customHeight="1">
      <c r="B288" s="133"/>
      <c r="C288" s="134" t="s">
        <v>364</v>
      </c>
      <c r="D288" s="134" t="s">
        <v>147</v>
      </c>
      <c r="E288" s="135" t="s">
        <v>365</v>
      </c>
      <c r="F288" s="136" t="s">
        <v>366</v>
      </c>
      <c r="G288" s="137" t="s">
        <v>253</v>
      </c>
      <c r="H288" s="138">
        <v>183.923</v>
      </c>
      <c r="I288" s="139"/>
      <c r="J288" s="140">
        <f>ROUND(I288*H288,2)</f>
        <v>0</v>
      </c>
      <c r="K288" s="136" t="s">
        <v>151</v>
      </c>
      <c r="L288" s="32"/>
      <c r="M288" s="141" t="s">
        <v>1</v>
      </c>
      <c r="N288" s="142" t="s">
        <v>41</v>
      </c>
      <c r="P288" s="143">
        <f>O288*H288</f>
        <v>0</v>
      </c>
      <c r="Q288" s="143">
        <v>0</v>
      </c>
      <c r="R288" s="143">
        <f>Q288*H288</f>
        <v>0</v>
      </c>
      <c r="S288" s="143">
        <v>0</v>
      </c>
      <c r="T288" s="144">
        <f>S288*H288</f>
        <v>0</v>
      </c>
      <c r="AR288" s="145" t="s">
        <v>152</v>
      </c>
      <c r="AT288" s="145" t="s">
        <v>147</v>
      </c>
      <c r="AU288" s="145" t="s">
        <v>86</v>
      </c>
      <c r="AY288" s="17" t="s">
        <v>145</v>
      </c>
      <c r="BE288" s="146">
        <f>IF(N288="základní",J288,0)</f>
        <v>0</v>
      </c>
      <c r="BF288" s="146">
        <f>IF(N288="snížená",J288,0)</f>
        <v>0</v>
      </c>
      <c r="BG288" s="146">
        <f>IF(N288="zákl. přenesená",J288,0)</f>
        <v>0</v>
      </c>
      <c r="BH288" s="146">
        <f>IF(N288="sníž. přenesená",J288,0)</f>
        <v>0</v>
      </c>
      <c r="BI288" s="146">
        <f>IF(N288="nulová",J288,0)</f>
        <v>0</v>
      </c>
      <c r="BJ288" s="17" t="s">
        <v>84</v>
      </c>
      <c r="BK288" s="146">
        <f>ROUND(I288*H288,2)</f>
        <v>0</v>
      </c>
      <c r="BL288" s="17" t="s">
        <v>152</v>
      </c>
      <c r="BM288" s="145" t="s">
        <v>367</v>
      </c>
    </row>
    <row r="289" spans="2:65" s="12" customFormat="1" ht="11.25">
      <c r="B289" s="147"/>
      <c r="D289" s="148" t="s">
        <v>154</v>
      </c>
      <c r="E289" s="149" t="s">
        <v>1</v>
      </c>
      <c r="F289" s="150" t="s">
        <v>368</v>
      </c>
      <c r="H289" s="151">
        <v>183.923</v>
      </c>
      <c r="I289" s="152"/>
      <c r="L289" s="147"/>
      <c r="M289" s="153"/>
      <c r="T289" s="154"/>
      <c r="AT289" s="149" t="s">
        <v>154</v>
      </c>
      <c r="AU289" s="149" t="s">
        <v>86</v>
      </c>
      <c r="AV289" s="12" t="s">
        <v>86</v>
      </c>
      <c r="AW289" s="12" t="s">
        <v>32</v>
      </c>
      <c r="AX289" s="12" t="s">
        <v>84</v>
      </c>
      <c r="AY289" s="149" t="s">
        <v>145</v>
      </c>
    </row>
    <row r="290" spans="2:65" s="1" customFormat="1" ht="24.2" customHeight="1">
      <c r="B290" s="133"/>
      <c r="C290" s="134" t="s">
        <v>369</v>
      </c>
      <c r="D290" s="134" t="s">
        <v>147</v>
      </c>
      <c r="E290" s="135" t="s">
        <v>370</v>
      </c>
      <c r="F290" s="136" t="s">
        <v>371</v>
      </c>
      <c r="G290" s="137" t="s">
        <v>253</v>
      </c>
      <c r="H290" s="138">
        <v>58.68</v>
      </c>
      <c r="I290" s="139"/>
      <c r="J290" s="140">
        <f>ROUND(I290*H290,2)</f>
        <v>0</v>
      </c>
      <c r="K290" s="136" t="s">
        <v>151</v>
      </c>
      <c r="L290" s="32"/>
      <c r="M290" s="141" t="s">
        <v>1</v>
      </c>
      <c r="N290" s="142" t="s">
        <v>41</v>
      </c>
      <c r="P290" s="143">
        <f>O290*H290</f>
        <v>0</v>
      </c>
      <c r="Q290" s="143">
        <v>0</v>
      </c>
      <c r="R290" s="143">
        <f>Q290*H290</f>
        <v>0</v>
      </c>
      <c r="S290" s="143">
        <v>0</v>
      </c>
      <c r="T290" s="144">
        <f>S290*H290</f>
        <v>0</v>
      </c>
      <c r="AR290" s="145" t="s">
        <v>152</v>
      </c>
      <c r="AT290" s="145" t="s">
        <v>147</v>
      </c>
      <c r="AU290" s="145" t="s">
        <v>86</v>
      </c>
      <c r="AY290" s="17" t="s">
        <v>145</v>
      </c>
      <c r="BE290" s="146">
        <f>IF(N290="základní",J290,0)</f>
        <v>0</v>
      </c>
      <c r="BF290" s="146">
        <f>IF(N290="snížená",J290,0)</f>
        <v>0</v>
      </c>
      <c r="BG290" s="146">
        <f>IF(N290="zákl. přenesená",J290,0)</f>
        <v>0</v>
      </c>
      <c r="BH290" s="146">
        <f>IF(N290="sníž. přenesená",J290,0)</f>
        <v>0</v>
      </c>
      <c r="BI290" s="146">
        <f>IF(N290="nulová",J290,0)</f>
        <v>0</v>
      </c>
      <c r="BJ290" s="17" t="s">
        <v>84</v>
      </c>
      <c r="BK290" s="146">
        <f>ROUND(I290*H290,2)</f>
        <v>0</v>
      </c>
      <c r="BL290" s="17" t="s">
        <v>152</v>
      </c>
      <c r="BM290" s="145" t="s">
        <v>372</v>
      </c>
    </row>
    <row r="291" spans="2:65" s="12" customFormat="1" ht="11.25">
      <c r="B291" s="147"/>
      <c r="D291" s="148" t="s">
        <v>154</v>
      </c>
      <c r="E291" s="149" t="s">
        <v>1</v>
      </c>
      <c r="F291" s="150" t="s">
        <v>373</v>
      </c>
      <c r="H291" s="151">
        <v>58.68</v>
      </c>
      <c r="I291" s="152"/>
      <c r="L291" s="147"/>
      <c r="M291" s="153"/>
      <c r="T291" s="154"/>
      <c r="AT291" s="149" t="s">
        <v>154</v>
      </c>
      <c r="AU291" s="149" t="s">
        <v>86</v>
      </c>
      <c r="AV291" s="12" t="s">
        <v>86</v>
      </c>
      <c r="AW291" s="12" t="s">
        <v>32</v>
      </c>
      <c r="AX291" s="12" t="s">
        <v>84</v>
      </c>
      <c r="AY291" s="149" t="s">
        <v>145</v>
      </c>
    </row>
    <row r="292" spans="2:65" s="1" customFormat="1" ht="24.2" customHeight="1">
      <c r="B292" s="133"/>
      <c r="C292" s="134" t="s">
        <v>374</v>
      </c>
      <c r="D292" s="134" t="s">
        <v>147</v>
      </c>
      <c r="E292" s="135" t="s">
        <v>375</v>
      </c>
      <c r="F292" s="136" t="s">
        <v>376</v>
      </c>
      <c r="G292" s="137" t="s">
        <v>253</v>
      </c>
      <c r="H292" s="138">
        <v>173.714</v>
      </c>
      <c r="I292" s="139"/>
      <c r="J292" s="140">
        <f>ROUND(I292*H292,2)</f>
        <v>0</v>
      </c>
      <c r="K292" s="136" t="s">
        <v>151</v>
      </c>
      <c r="L292" s="32"/>
      <c r="M292" s="141" t="s">
        <v>1</v>
      </c>
      <c r="N292" s="142" t="s">
        <v>41</v>
      </c>
      <c r="P292" s="143">
        <f>O292*H292</f>
        <v>0</v>
      </c>
      <c r="Q292" s="143">
        <v>0</v>
      </c>
      <c r="R292" s="143">
        <f>Q292*H292</f>
        <v>0</v>
      </c>
      <c r="S292" s="143">
        <v>0</v>
      </c>
      <c r="T292" s="144">
        <f>S292*H292</f>
        <v>0</v>
      </c>
      <c r="AR292" s="145" t="s">
        <v>152</v>
      </c>
      <c r="AT292" s="145" t="s">
        <v>147</v>
      </c>
      <c r="AU292" s="145" t="s">
        <v>86</v>
      </c>
      <c r="AY292" s="17" t="s">
        <v>145</v>
      </c>
      <c r="BE292" s="146">
        <f>IF(N292="základní",J292,0)</f>
        <v>0</v>
      </c>
      <c r="BF292" s="146">
        <f>IF(N292="snížená",J292,0)</f>
        <v>0</v>
      </c>
      <c r="BG292" s="146">
        <f>IF(N292="zákl. přenesená",J292,0)</f>
        <v>0</v>
      </c>
      <c r="BH292" s="146">
        <f>IF(N292="sníž. přenesená",J292,0)</f>
        <v>0</v>
      </c>
      <c r="BI292" s="146">
        <f>IF(N292="nulová",J292,0)</f>
        <v>0</v>
      </c>
      <c r="BJ292" s="17" t="s">
        <v>84</v>
      </c>
      <c r="BK292" s="146">
        <f>ROUND(I292*H292,2)</f>
        <v>0</v>
      </c>
      <c r="BL292" s="17" t="s">
        <v>152</v>
      </c>
      <c r="BM292" s="145" t="s">
        <v>377</v>
      </c>
    </row>
    <row r="293" spans="2:65" s="13" customFormat="1" ht="11.25">
      <c r="B293" s="155"/>
      <c r="D293" s="148" t="s">
        <v>154</v>
      </c>
      <c r="E293" s="156" t="s">
        <v>1</v>
      </c>
      <c r="F293" s="157" t="s">
        <v>378</v>
      </c>
      <c r="H293" s="156" t="s">
        <v>1</v>
      </c>
      <c r="I293" s="158"/>
      <c r="L293" s="155"/>
      <c r="M293" s="159"/>
      <c r="T293" s="160"/>
      <c r="AT293" s="156" t="s">
        <v>154</v>
      </c>
      <c r="AU293" s="156" t="s">
        <v>86</v>
      </c>
      <c r="AV293" s="13" t="s">
        <v>84</v>
      </c>
      <c r="AW293" s="13" t="s">
        <v>32</v>
      </c>
      <c r="AX293" s="13" t="s">
        <v>76</v>
      </c>
      <c r="AY293" s="156" t="s">
        <v>145</v>
      </c>
    </row>
    <row r="294" spans="2:65" s="12" customFormat="1" ht="11.25">
      <c r="B294" s="147"/>
      <c r="D294" s="148" t="s">
        <v>154</v>
      </c>
      <c r="E294" s="149" t="s">
        <v>1</v>
      </c>
      <c r="F294" s="150" t="s">
        <v>379</v>
      </c>
      <c r="H294" s="151">
        <v>173.714</v>
      </c>
      <c r="I294" s="152"/>
      <c r="L294" s="147"/>
      <c r="M294" s="153"/>
      <c r="T294" s="154"/>
      <c r="AT294" s="149" t="s">
        <v>154</v>
      </c>
      <c r="AU294" s="149" t="s">
        <v>86</v>
      </c>
      <c r="AV294" s="12" t="s">
        <v>86</v>
      </c>
      <c r="AW294" s="12" t="s">
        <v>32</v>
      </c>
      <c r="AX294" s="12" t="s">
        <v>84</v>
      </c>
      <c r="AY294" s="149" t="s">
        <v>145</v>
      </c>
    </row>
    <row r="295" spans="2:65" s="1" customFormat="1" ht="24.2" customHeight="1">
      <c r="B295" s="133"/>
      <c r="C295" s="134" t="s">
        <v>380</v>
      </c>
      <c r="D295" s="134" t="s">
        <v>147</v>
      </c>
      <c r="E295" s="135" t="s">
        <v>381</v>
      </c>
      <c r="F295" s="136" t="s">
        <v>382</v>
      </c>
      <c r="G295" s="137" t="s">
        <v>253</v>
      </c>
      <c r="H295" s="138">
        <v>115.81</v>
      </c>
      <c r="I295" s="139"/>
      <c r="J295" s="140">
        <f>ROUND(I295*H295,2)</f>
        <v>0</v>
      </c>
      <c r="K295" s="136" t="s">
        <v>151</v>
      </c>
      <c r="L295" s="32"/>
      <c r="M295" s="141" t="s">
        <v>1</v>
      </c>
      <c r="N295" s="142" t="s">
        <v>41</v>
      </c>
      <c r="P295" s="143">
        <f>O295*H295</f>
        <v>0</v>
      </c>
      <c r="Q295" s="143">
        <v>0</v>
      </c>
      <c r="R295" s="143">
        <f>Q295*H295</f>
        <v>0</v>
      </c>
      <c r="S295" s="143">
        <v>0</v>
      </c>
      <c r="T295" s="144">
        <f>S295*H295</f>
        <v>0</v>
      </c>
      <c r="AR295" s="145" t="s">
        <v>152</v>
      </c>
      <c r="AT295" s="145" t="s">
        <v>147</v>
      </c>
      <c r="AU295" s="145" t="s">
        <v>86</v>
      </c>
      <c r="AY295" s="17" t="s">
        <v>145</v>
      </c>
      <c r="BE295" s="146">
        <f>IF(N295="základní",J295,0)</f>
        <v>0</v>
      </c>
      <c r="BF295" s="146">
        <f>IF(N295="snížená",J295,0)</f>
        <v>0</v>
      </c>
      <c r="BG295" s="146">
        <f>IF(N295="zákl. přenesená",J295,0)</f>
        <v>0</v>
      </c>
      <c r="BH295" s="146">
        <f>IF(N295="sníž. přenesená",J295,0)</f>
        <v>0</v>
      </c>
      <c r="BI295" s="146">
        <f>IF(N295="nulová",J295,0)</f>
        <v>0</v>
      </c>
      <c r="BJ295" s="17" t="s">
        <v>84</v>
      </c>
      <c r="BK295" s="146">
        <f>ROUND(I295*H295,2)</f>
        <v>0</v>
      </c>
      <c r="BL295" s="17" t="s">
        <v>152</v>
      </c>
      <c r="BM295" s="145" t="s">
        <v>383</v>
      </c>
    </row>
    <row r="296" spans="2:65" s="13" customFormat="1" ht="11.25">
      <c r="B296" s="155"/>
      <c r="D296" s="148" t="s">
        <v>154</v>
      </c>
      <c r="E296" s="156" t="s">
        <v>1</v>
      </c>
      <c r="F296" s="157" t="s">
        <v>378</v>
      </c>
      <c r="H296" s="156" t="s">
        <v>1</v>
      </c>
      <c r="I296" s="158"/>
      <c r="L296" s="155"/>
      <c r="M296" s="159"/>
      <c r="T296" s="160"/>
      <c r="AT296" s="156" t="s">
        <v>154</v>
      </c>
      <c r="AU296" s="156" t="s">
        <v>86</v>
      </c>
      <c r="AV296" s="13" t="s">
        <v>84</v>
      </c>
      <c r="AW296" s="13" t="s">
        <v>32</v>
      </c>
      <c r="AX296" s="13" t="s">
        <v>76</v>
      </c>
      <c r="AY296" s="156" t="s">
        <v>145</v>
      </c>
    </row>
    <row r="297" spans="2:65" s="12" customFormat="1" ht="11.25">
      <c r="B297" s="147"/>
      <c r="D297" s="148" t="s">
        <v>154</v>
      </c>
      <c r="E297" s="149" t="s">
        <v>1</v>
      </c>
      <c r="F297" s="150" t="s">
        <v>384</v>
      </c>
      <c r="H297" s="151">
        <v>115.81</v>
      </c>
      <c r="I297" s="152"/>
      <c r="L297" s="147"/>
      <c r="M297" s="153"/>
      <c r="T297" s="154"/>
      <c r="AT297" s="149" t="s">
        <v>154</v>
      </c>
      <c r="AU297" s="149" t="s">
        <v>86</v>
      </c>
      <c r="AV297" s="12" t="s">
        <v>86</v>
      </c>
      <c r="AW297" s="12" t="s">
        <v>32</v>
      </c>
      <c r="AX297" s="12" t="s">
        <v>84</v>
      </c>
      <c r="AY297" s="149" t="s">
        <v>145</v>
      </c>
    </row>
    <row r="298" spans="2:65" s="1" customFormat="1" ht="33" customHeight="1">
      <c r="B298" s="133"/>
      <c r="C298" s="134" t="s">
        <v>385</v>
      </c>
      <c r="D298" s="134" t="s">
        <v>147</v>
      </c>
      <c r="E298" s="135" t="s">
        <v>386</v>
      </c>
      <c r="F298" s="136" t="s">
        <v>387</v>
      </c>
      <c r="G298" s="137" t="s">
        <v>388</v>
      </c>
      <c r="H298" s="138">
        <v>919.61400000000003</v>
      </c>
      <c r="I298" s="139"/>
      <c r="J298" s="140">
        <f>ROUND(I298*H298,2)</f>
        <v>0</v>
      </c>
      <c r="K298" s="136" t="s">
        <v>151</v>
      </c>
      <c r="L298" s="32"/>
      <c r="M298" s="141" t="s">
        <v>1</v>
      </c>
      <c r="N298" s="142" t="s">
        <v>41</v>
      </c>
      <c r="P298" s="143">
        <f>O298*H298</f>
        <v>0</v>
      </c>
      <c r="Q298" s="143">
        <v>0</v>
      </c>
      <c r="R298" s="143">
        <f>Q298*H298</f>
        <v>0</v>
      </c>
      <c r="S298" s="143">
        <v>0</v>
      </c>
      <c r="T298" s="144">
        <f>S298*H298</f>
        <v>0</v>
      </c>
      <c r="AR298" s="145" t="s">
        <v>152</v>
      </c>
      <c r="AT298" s="145" t="s">
        <v>147</v>
      </c>
      <c r="AU298" s="145" t="s">
        <v>86</v>
      </c>
      <c r="AY298" s="17" t="s">
        <v>145</v>
      </c>
      <c r="BE298" s="146">
        <f>IF(N298="základní",J298,0)</f>
        <v>0</v>
      </c>
      <c r="BF298" s="146">
        <f>IF(N298="snížená",J298,0)</f>
        <v>0</v>
      </c>
      <c r="BG298" s="146">
        <f>IF(N298="zákl. přenesená",J298,0)</f>
        <v>0</v>
      </c>
      <c r="BH298" s="146">
        <f>IF(N298="sníž. přenesená",J298,0)</f>
        <v>0</v>
      </c>
      <c r="BI298" s="146">
        <f>IF(N298="nulová",J298,0)</f>
        <v>0</v>
      </c>
      <c r="BJ298" s="17" t="s">
        <v>84</v>
      </c>
      <c r="BK298" s="146">
        <f>ROUND(I298*H298,2)</f>
        <v>0</v>
      </c>
      <c r="BL298" s="17" t="s">
        <v>152</v>
      </c>
      <c r="BM298" s="145" t="s">
        <v>389</v>
      </c>
    </row>
    <row r="299" spans="2:65" s="12" customFormat="1" ht="11.25">
      <c r="B299" s="147"/>
      <c r="D299" s="148" t="s">
        <v>154</v>
      </c>
      <c r="E299" s="149" t="s">
        <v>1</v>
      </c>
      <c r="F299" s="150" t="s">
        <v>390</v>
      </c>
      <c r="H299" s="151">
        <v>919.61400000000003</v>
      </c>
      <c r="I299" s="152"/>
      <c r="L299" s="147"/>
      <c r="M299" s="153"/>
      <c r="T299" s="154"/>
      <c r="AT299" s="149" t="s">
        <v>154</v>
      </c>
      <c r="AU299" s="149" t="s">
        <v>86</v>
      </c>
      <c r="AV299" s="12" t="s">
        <v>86</v>
      </c>
      <c r="AW299" s="12" t="s">
        <v>32</v>
      </c>
      <c r="AX299" s="12" t="s">
        <v>84</v>
      </c>
      <c r="AY299" s="149" t="s">
        <v>145</v>
      </c>
    </row>
    <row r="300" spans="2:65" s="1" customFormat="1" ht="16.5" customHeight="1">
      <c r="B300" s="133"/>
      <c r="C300" s="134" t="s">
        <v>391</v>
      </c>
      <c r="D300" s="134" t="s">
        <v>147</v>
      </c>
      <c r="E300" s="135" t="s">
        <v>392</v>
      </c>
      <c r="F300" s="136" t="s">
        <v>393</v>
      </c>
      <c r="G300" s="137" t="s">
        <v>253</v>
      </c>
      <c r="H300" s="138">
        <v>459.80700000000002</v>
      </c>
      <c r="I300" s="139"/>
      <c r="J300" s="140">
        <f>ROUND(I300*H300,2)</f>
        <v>0</v>
      </c>
      <c r="K300" s="136" t="s">
        <v>151</v>
      </c>
      <c r="L300" s="32"/>
      <c r="M300" s="141" t="s">
        <v>1</v>
      </c>
      <c r="N300" s="142" t="s">
        <v>41</v>
      </c>
      <c r="P300" s="143">
        <f>O300*H300</f>
        <v>0</v>
      </c>
      <c r="Q300" s="143">
        <v>0</v>
      </c>
      <c r="R300" s="143">
        <f>Q300*H300</f>
        <v>0</v>
      </c>
      <c r="S300" s="143">
        <v>0</v>
      </c>
      <c r="T300" s="144">
        <f>S300*H300</f>
        <v>0</v>
      </c>
      <c r="AR300" s="145" t="s">
        <v>152</v>
      </c>
      <c r="AT300" s="145" t="s">
        <v>147</v>
      </c>
      <c r="AU300" s="145" t="s">
        <v>86</v>
      </c>
      <c r="AY300" s="17" t="s">
        <v>145</v>
      </c>
      <c r="BE300" s="146">
        <f>IF(N300="základní",J300,0)</f>
        <v>0</v>
      </c>
      <c r="BF300" s="146">
        <f>IF(N300="snížená",J300,0)</f>
        <v>0</v>
      </c>
      <c r="BG300" s="146">
        <f>IF(N300="zákl. přenesená",J300,0)</f>
        <v>0</v>
      </c>
      <c r="BH300" s="146">
        <f>IF(N300="sníž. přenesená",J300,0)</f>
        <v>0</v>
      </c>
      <c r="BI300" s="146">
        <f>IF(N300="nulová",J300,0)</f>
        <v>0</v>
      </c>
      <c r="BJ300" s="17" t="s">
        <v>84</v>
      </c>
      <c r="BK300" s="146">
        <f>ROUND(I300*H300,2)</f>
        <v>0</v>
      </c>
      <c r="BL300" s="17" t="s">
        <v>152</v>
      </c>
      <c r="BM300" s="145" t="s">
        <v>394</v>
      </c>
    </row>
    <row r="301" spans="2:65" s="12" customFormat="1" ht="11.25">
      <c r="B301" s="147"/>
      <c r="D301" s="148" t="s">
        <v>154</v>
      </c>
      <c r="E301" s="149" t="s">
        <v>1</v>
      </c>
      <c r="F301" s="150" t="s">
        <v>110</v>
      </c>
      <c r="H301" s="151">
        <v>459.80700000000002</v>
      </c>
      <c r="I301" s="152"/>
      <c r="L301" s="147"/>
      <c r="M301" s="153"/>
      <c r="T301" s="154"/>
      <c r="AT301" s="149" t="s">
        <v>154</v>
      </c>
      <c r="AU301" s="149" t="s">
        <v>86</v>
      </c>
      <c r="AV301" s="12" t="s">
        <v>86</v>
      </c>
      <c r="AW301" s="12" t="s">
        <v>32</v>
      </c>
      <c r="AX301" s="12" t="s">
        <v>84</v>
      </c>
      <c r="AY301" s="149" t="s">
        <v>145</v>
      </c>
    </row>
    <row r="302" spans="2:65" s="1" customFormat="1" ht="24.2" customHeight="1">
      <c r="B302" s="133"/>
      <c r="C302" s="134" t="s">
        <v>395</v>
      </c>
      <c r="D302" s="134" t="s">
        <v>147</v>
      </c>
      <c r="E302" s="135" t="s">
        <v>396</v>
      </c>
      <c r="F302" s="136" t="s">
        <v>397</v>
      </c>
      <c r="G302" s="137" t="s">
        <v>253</v>
      </c>
      <c r="H302" s="138">
        <v>226.285</v>
      </c>
      <c r="I302" s="139"/>
      <c r="J302" s="140">
        <f>ROUND(I302*H302,2)</f>
        <v>0</v>
      </c>
      <c r="K302" s="136" t="s">
        <v>151</v>
      </c>
      <c r="L302" s="32"/>
      <c r="M302" s="141" t="s">
        <v>1</v>
      </c>
      <c r="N302" s="142" t="s">
        <v>41</v>
      </c>
      <c r="P302" s="143">
        <f>O302*H302</f>
        <v>0</v>
      </c>
      <c r="Q302" s="143">
        <v>0</v>
      </c>
      <c r="R302" s="143">
        <f>Q302*H302</f>
        <v>0</v>
      </c>
      <c r="S302" s="143">
        <v>0</v>
      </c>
      <c r="T302" s="144">
        <f>S302*H302</f>
        <v>0</v>
      </c>
      <c r="AR302" s="145" t="s">
        <v>152</v>
      </c>
      <c r="AT302" s="145" t="s">
        <v>147</v>
      </c>
      <c r="AU302" s="145" t="s">
        <v>86</v>
      </c>
      <c r="AY302" s="17" t="s">
        <v>145</v>
      </c>
      <c r="BE302" s="146">
        <f>IF(N302="základní",J302,0)</f>
        <v>0</v>
      </c>
      <c r="BF302" s="146">
        <f>IF(N302="snížená",J302,0)</f>
        <v>0</v>
      </c>
      <c r="BG302" s="146">
        <f>IF(N302="zákl. přenesená",J302,0)</f>
        <v>0</v>
      </c>
      <c r="BH302" s="146">
        <f>IF(N302="sníž. přenesená",J302,0)</f>
        <v>0</v>
      </c>
      <c r="BI302" s="146">
        <f>IF(N302="nulová",J302,0)</f>
        <v>0</v>
      </c>
      <c r="BJ302" s="17" t="s">
        <v>84</v>
      </c>
      <c r="BK302" s="146">
        <f>ROUND(I302*H302,2)</f>
        <v>0</v>
      </c>
      <c r="BL302" s="17" t="s">
        <v>152</v>
      </c>
      <c r="BM302" s="145" t="s">
        <v>398</v>
      </c>
    </row>
    <row r="303" spans="2:65" s="13" customFormat="1" ht="11.25">
      <c r="B303" s="155"/>
      <c r="D303" s="148" t="s">
        <v>154</v>
      </c>
      <c r="E303" s="156" t="s">
        <v>1</v>
      </c>
      <c r="F303" s="157" t="s">
        <v>168</v>
      </c>
      <c r="H303" s="156" t="s">
        <v>1</v>
      </c>
      <c r="I303" s="158"/>
      <c r="L303" s="155"/>
      <c r="M303" s="159"/>
      <c r="T303" s="160"/>
      <c r="AT303" s="156" t="s">
        <v>154</v>
      </c>
      <c r="AU303" s="156" t="s">
        <v>86</v>
      </c>
      <c r="AV303" s="13" t="s">
        <v>84</v>
      </c>
      <c r="AW303" s="13" t="s">
        <v>32</v>
      </c>
      <c r="AX303" s="13" t="s">
        <v>76</v>
      </c>
      <c r="AY303" s="156" t="s">
        <v>145</v>
      </c>
    </row>
    <row r="304" spans="2:65" s="12" customFormat="1" ht="11.25">
      <c r="B304" s="147"/>
      <c r="D304" s="148" t="s">
        <v>154</v>
      </c>
      <c r="E304" s="149" t="s">
        <v>1</v>
      </c>
      <c r="F304" s="150" t="s">
        <v>255</v>
      </c>
      <c r="H304" s="151">
        <v>4.05</v>
      </c>
      <c r="I304" s="152"/>
      <c r="L304" s="147"/>
      <c r="M304" s="153"/>
      <c r="T304" s="154"/>
      <c r="AT304" s="149" t="s">
        <v>154</v>
      </c>
      <c r="AU304" s="149" t="s">
        <v>86</v>
      </c>
      <c r="AV304" s="12" t="s">
        <v>86</v>
      </c>
      <c r="AW304" s="12" t="s">
        <v>32</v>
      </c>
      <c r="AX304" s="12" t="s">
        <v>76</v>
      </c>
      <c r="AY304" s="149" t="s">
        <v>145</v>
      </c>
    </row>
    <row r="305" spans="2:51" s="12" customFormat="1" ht="11.25">
      <c r="B305" s="147"/>
      <c r="D305" s="148" t="s">
        <v>154</v>
      </c>
      <c r="E305" s="149" t="s">
        <v>1</v>
      </c>
      <c r="F305" s="150" t="s">
        <v>256</v>
      </c>
      <c r="H305" s="151">
        <v>4.05</v>
      </c>
      <c r="I305" s="152"/>
      <c r="L305" s="147"/>
      <c r="M305" s="153"/>
      <c r="T305" s="154"/>
      <c r="AT305" s="149" t="s">
        <v>154</v>
      </c>
      <c r="AU305" s="149" t="s">
        <v>86</v>
      </c>
      <c r="AV305" s="12" t="s">
        <v>86</v>
      </c>
      <c r="AW305" s="12" t="s">
        <v>32</v>
      </c>
      <c r="AX305" s="12" t="s">
        <v>76</v>
      </c>
      <c r="AY305" s="149" t="s">
        <v>145</v>
      </c>
    </row>
    <row r="306" spans="2:51" s="12" customFormat="1" ht="11.25">
      <c r="B306" s="147"/>
      <c r="D306" s="148" t="s">
        <v>154</v>
      </c>
      <c r="E306" s="149" t="s">
        <v>1</v>
      </c>
      <c r="F306" s="150" t="s">
        <v>257</v>
      </c>
      <c r="H306" s="151">
        <v>13.5</v>
      </c>
      <c r="I306" s="152"/>
      <c r="L306" s="147"/>
      <c r="M306" s="153"/>
      <c r="T306" s="154"/>
      <c r="AT306" s="149" t="s">
        <v>154</v>
      </c>
      <c r="AU306" s="149" t="s">
        <v>86</v>
      </c>
      <c r="AV306" s="12" t="s">
        <v>86</v>
      </c>
      <c r="AW306" s="12" t="s">
        <v>32</v>
      </c>
      <c r="AX306" s="12" t="s">
        <v>76</v>
      </c>
      <c r="AY306" s="149" t="s">
        <v>145</v>
      </c>
    </row>
    <row r="307" spans="2:51" s="12" customFormat="1" ht="11.25">
      <c r="B307" s="147"/>
      <c r="D307" s="148" t="s">
        <v>154</v>
      </c>
      <c r="E307" s="149" t="s">
        <v>1</v>
      </c>
      <c r="F307" s="150" t="s">
        <v>258</v>
      </c>
      <c r="H307" s="151">
        <v>27</v>
      </c>
      <c r="I307" s="152"/>
      <c r="L307" s="147"/>
      <c r="M307" s="153"/>
      <c r="T307" s="154"/>
      <c r="AT307" s="149" t="s">
        <v>154</v>
      </c>
      <c r="AU307" s="149" t="s">
        <v>86</v>
      </c>
      <c r="AV307" s="12" t="s">
        <v>86</v>
      </c>
      <c r="AW307" s="12" t="s">
        <v>32</v>
      </c>
      <c r="AX307" s="12" t="s">
        <v>76</v>
      </c>
      <c r="AY307" s="149" t="s">
        <v>145</v>
      </c>
    </row>
    <row r="308" spans="2:51" s="12" customFormat="1" ht="11.25">
      <c r="B308" s="147"/>
      <c r="D308" s="148" t="s">
        <v>154</v>
      </c>
      <c r="E308" s="149" t="s">
        <v>1</v>
      </c>
      <c r="F308" s="150" t="s">
        <v>259</v>
      </c>
      <c r="H308" s="151">
        <v>4.05</v>
      </c>
      <c r="I308" s="152"/>
      <c r="L308" s="147"/>
      <c r="M308" s="153"/>
      <c r="T308" s="154"/>
      <c r="AT308" s="149" t="s">
        <v>154</v>
      </c>
      <c r="AU308" s="149" t="s">
        <v>86</v>
      </c>
      <c r="AV308" s="12" t="s">
        <v>86</v>
      </c>
      <c r="AW308" s="12" t="s">
        <v>32</v>
      </c>
      <c r="AX308" s="12" t="s">
        <v>76</v>
      </c>
      <c r="AY308" s="149" t="s">
        <v>145</v>
      </c>
    </row>
    <row r="309" spans="2:51" s="12" customFormat="1" ht="11.25">
      <c r="B309" s="147"/>
      <c r="D309" s="148" t="s">
        <v>154</v>
      </c>
      <c r="E309" s="149" t="s">
        <v>1</v>
      </c>
      <c r="F309" s="150" t="s">
        <v>260</v>
      </c>
      <c r="H309" s="151">
        <v>16.2</v>
      </c>
      <c r="I309" s="152"/>
      <c r="L309" s="147"/>
      <c r="M309" s="153"/>
      <c r="T309" s="154"/>
      <c r="AT309" s="149" t="s">
        <v>154</v>
      </c>
      <c r="AU309" s="149" t="s">
        <v>86</v>
      </c>
      <c r="AV309" s="12" t="s">
        <v>86</v>
      </c>
      <c r="AW309" s="12" t="s">
        <v>32</v>
      </c>
      <c r="AX309" s="12" t="s">
        <v>76</v>
      </c>
      <c r="AY309" s="149" t="s">
        <v>145</v>
      </c>
    </row>
    <row r="310" spans="2:51" s="12" customFormat="1" ht="11.25">
      <c r="B310" s="147"/>
      <c r="D310" s="148" t="s">
        <v>154</v>
      </c>
      <c r="E310" s="149" t="s">
        <v>1</v>
      </c>
      <c r="F310" s="150" t="s">
        <v>261</v>
      </c>
      <c r="H310" s="151">
        <v>4.05</v>
      </c>
      <c r="I310" s="152"/>
      <c r="L310" s="147"/>
      <c r="M310" s="153"/>
      <c r="T310" s="154"/>
      <c r="AT310" s="149" t="s">
        <v>154</v>
      </c>
      <c r="AU310" s="149" t="s">
        <v>86</v>
      </c>
      <c r="AV310" s="12" t="s">
        <v>86</v>
      </c>
      <c r="AW310" s="12" t="s">
        <v>32</v>
      </c>
      <c r="AX310" s="12" t="s">
        <v>76</v>
      </c>
      <c r="AY310" s="149" t="s">
        <v>145</v>
      </c>
    </row>
    <row r="311" spans="2:51" s="12" customFormat="1" ht="11.25">
      <c r="B311" s="147"/>
      <c r="D311" s="148" t="s">
        <v>154</v>
      </c>
      <c r="E311" s="149" t="s">
        <v>1</v>
      </c>
      <c r="F311" s="150" t="s">
        <v>262</v>
      </c>
      <c r="H311" s="151">
        <v>4.05</v>
      </c>
      <c r="I311" s="152"/>
      <c r="L311" s="147"/>
      <c r="M311" s="153"/>
      <c r="T311" s="154"/>
      <c r="AT311" s="149" t="s">
        <v>154</v>
      </c>
      <c r="AU311" s="149" t="s">
        <v>86</v>
      </c>
      <c r="AV311" s="12" t="s">
        <v>86</v>
      </c>
      <c r="AW311" s="12" t="s">
        <v>32</v>
      </c>
      <c r="AX311" s="12" t="s">
        <v>76</v>
      </c>
      <c r="AY311" s="149" t="s">
        <v>145</v>
      </c>
    </row>
    <row r="312" spans="2:51" s="12" customFormat="1" ht="11.25">
      <c r="B312" s="147"/>
      <c r="D312" s="148" t="s">
        <v>154</v>
      </c>
      <c r="E312" s="149" t="s">
        <v>1</v>
      </c>
      <c r="F312" s="150" t="s">
        <v>263</v>
      </c>
      <c r="H312" s="151">
        <v>4.05</v>
      </c>
      <c r="I312" s="152"/>
      <c r="L312" s="147"/>
      <c r="M312" s="153"/>
      <c r="T312" s="154"/>
      <c r="AT312" s="149" t="s">
        <v>154</v>
      </c>
      <c r="AU312" s="149" t="s">
        <v>86</v>
      </c>
      <c r="AV312" s="12" t="s">
        <v>86</v>
      </c>
      <c r="AW312" s="12" t="s">
        <v>32</v>
      </c>
      <c r="AX312" s="12" t="s">
        <v>76</v>
      </c>
      <c r="AY312" s="149" t="s">
        <v>145</v>
      </c>
    </row>
    <row r="313" spans="2:51" s="12" customFormat="1" ht="11.25">
      <c r="B313" s="147"/>
      <c r="D313" s="148" t="s">
        <v>154</v>
      </c>
      <c r="E313" s="149" t="s">
        <v>1</v>
      </c>
      <c r="F313" s="150" t="s">
        <v>264</v>
      </c>
      <c r="H313" s="151">
        <v>4.05</v>
      </c>
      <c r="I313" s="152"/>
      <c r="L313" s="147"/>
      <c r="M313" s="153"/>
      <c r="T313" s="154"/>
      <c r="AT313" s="149" t="s">
        <v>154</v>
      </c>
      <c r="AU313" s="149" t="s">
        <v>86</v>
      </c>
      <c r="AV313" s="12" t="s">
        <v>86</v>
      </c>
      <c r="AW313" s="12" t="s">
        <v>32</v>
      </c>
      <c r="AX313" s="12" t="s">
        <v>76</v>
      </c>
      <c r="AY313" s="149" t="s">
        <v>145</v>
      </c>
    </row>
    <row r="314" spans="2:51" s="13" customFormat="1" ht="11.25">
      <c r="B314" s="155"/>
      <c r="D314" s="148" t="s">
        <v>154</v>
      </c>
      <c r="E314" s="156" t="s">
        <v>1</v>
      </c>
      <c r="F314" s="157" t="s">
        <v>179</v>
      </c>
      <c r="H314" s="156" t="s">
        <v>1</v>
      </c>
      <c r="I314" s="158"/>
      <c r="L314" s="155"/>
      <c r="M314" s="159"/>
      <c r="T314" s="160"/>
      <c r="AT314" s="156" t="s">
        <v>154</v>
      </c>
      <c r="AU314" s="156" t="s">
        <v>86</v>
      </c>
      <c r="AV314" s="13" t="s">
        <v>84</v>
      </c>
      <c r="AW314" s="13" t="s">
        <v>32</v>
      </c>
      <c r="AX314" s="13" t="s">
        <v>76</v>
      </c>
      <c r="AY314" s="156" t="s">
        <v>145</v>
      </c>
    </row>
    <row r="315" spans="2:51" s="12" customFormat="1" ht="11.25">
      <c r="B315" s="147"/>
      <c r="D315" s="148" t="s">
        <v>154</v>
      </c>
      <c r="E315" s="149" t="s">
        <v>1</v>
      </c>
      <c r="F315" s="150" t="s">
        <v>265</v>
      </c>
      <c r="H315" s="151">
        <v>8.1</v>
      </c>
      <c r="I315" s="152"/>
      <c r="L315" s="147"/>
      <c r="M315" s="153"/>
      <c r="T315" s="154"/>
      <c r="AT315" s="149" t="s">
        <v>154</v>
      </c>
      <c r="AU315" s="149" t="s">
        <v>86</v>
      </c>
      <c r="AV315" s="12" t="s">
        <v>86</v>
      </c>
      <c r="AW315" s="12" t="s">
        <v>32</v>
      </c>
      <c r="AX315" s="12" t="s">
        <v>76</v>
      </c>
      <c r="AY315" s="149" t="s">
        <v>145</v>
      </c>
    </row>
    <row r="316" spans="2:51" s="13" customFormat="1" ht="11.25">
      <c r="B316" s="155"/>
      <c r="D316" s="148" t="s">
        <v>154</v>
      </c>
      <c r="E316" s="156" t="s">
        <v>1</v>
      </c>
      <c r="F316" s="157" t="s">
        <v>235</v>
      </c>
      <c r="H316" s="156" t="s">
        <v>1</v>
      </c>
      <c r="I316" s="158"/>
      <c r="L316" s="155"/>
      <c r="M316" s="159"/>
      <c r="T316" s="160"/>
      <c r="AT316" s="156" t="s">
        <v>154</v>
      </c>
      <c r="AU316" s="156" t="s">
        <v>86</v>
      </c>
      <c r="AV316" s="13" t="s">
        <v>84</v>
      </c>
      <c r="AW316" s="13" t="s">
        <v>32</v>
      </c>
      <c r="AX316" s="13" t="s">
        <v>76</v>
      </c>
      <c r="AY316" s="156" t="s">
        <v>145</v>
      </c>
    </row>
    <row r="317" spans="2:51" s="12" customFormat="1" ht="11.25">
      <c r="B317" s="147"/>
      <c r="D317" s="148" t="s">
        <v>154</v>
      </c>
      <c r="E317" s="149" t="s">
        <v>1</v>
      </c>
      <c r="F317" s="150" t="s">
        <v>266</v>
      </c>
      <c r="H317" s="151">
        <v>36.450000000000003</v>
      </c>
      <c r="I317" s="152"/>
      <c r="L317" s="147"/>
      <c r="M317" s="153"/>
      <c r="T317" s="154"/>
      <c r="AT317" s="149" t="s">
        <v>154</v>
      </c>
      <c r="AU317" s="149" t="s">
        <v>86</v>
      </c>
      <c r="AV317" s="12" t="s">
        <v>86</v>
      </c>
      <c r="AW317" s="12" t="s">
        <v>32</v>
      </c>
      <c r="AX317" s="12" t="s">
        <v>76</v>
      </c>
      <c r="AY317" s="149" t="s">
        <v>145</v>
      </c>
    </row>
    <row r="318" spans="2:51" s="14" customFormat="1" ht="11.25">
      <c r="B318" s="161"/>
      <c r="D318" s="148" t="s">
        <v>154</v>
      </c>
      <c r="E318" s="162" t="s">
        <v>399</v>
      </c>
      <c r="F318" s="163" t="s">
        <v>182</v>
      </c>
      <c r="H318" s="164">
        <v>129.6</v>
      </c>
      <c r="I318" s="165"/>
      <c r="L318" s="161"/>
      <c r="M318" s="166"/>
      <c r="T318" s="167"/>
      <c r="AT318" s="162" t="s">
        <v>154</v>
      </c>
      <c r="AU318" s="162" t="s">
        <v>86</v>
      </c>
      <c r="AV318" s="14" t="s">
        <v>183</v>
      </c>
      <c r="AW318" s="14" t="s">
        <v>32</v>
      </c>
      <c r="AX318" s="14" t="s">
        <v>76</v>
      </c>
      <c r="AY318" s="162" t="s">
        <v>145</v>
      </c>
    </row>
    <row r="319" spans="2:51" s="13" customFormat="1" ht="11.25">
      <c r="B319" s="155"/>
      <c r="D319" s="148" t="s">
        <v>154</v>
      </c>
      <c r="E319" s="156" t="s">
        <v>1</v>
      </c>
      <c r="F319" s="157" t="s">
        <v>158</v>
      </c>
      <c r="H319" s="156" t="s">
        <v>1</v>
      </c>
      <c r="I319" s="158"/>
      <c r="L319" s="155"/>
      <c r="M319" s="159"/>
      <c r="T319" s="160"/>
      <c r="AT319" s="156" t="s">
        <v>154</v>
      </c>
      <c r="AU319" s="156" t="s">
        <v>86</v>
      </c>
      <c r="AV319" s="13" t="s">
        <v>84</v>
      </c>
      <c r="AW319" s="13" t="s">
        <v>32</v>
      </c>
      <c r="AX319" s="13" t="s">
        <v>76</v>
      </c>
      <c r="AY319" s="156" t="s">
        <v>145</v>
      </c>
    </row>
    <row r="320" spans="2:51" s="12" customFormat="1" ht="11.25">
      <c r="B320" s="147"/>
      <c r="D320" s="148" t="s">
        <v>154</v>
      </c>
      <c r="E320" s="149" t="s">
        <v>1</v>
      </c>
      <c r="F320" s="150" t="s">
        <v>400</v>
      </c>
      <c r="H320" s="151">
        <v>4</v>
      </c>
      <c r="I320" s="152"/>
      <c r="L320" s="147"/>
      <c r="M320" s="153"/>
      <c r="T320" s="154"/>
      <c r="AT320" s="149" t="s">
        <v>154</v>
      </c>
      <c r="AU320" s="149" t="s">
        <v>86</v>
      </c>
      <c r="AV320" s="12" t="s">
        <v>86</v>
      </c>
      <c r="AW320" s="12" t="s">
        <v>32</v>
      </c>
      <c r="AX320" s="12" t="s">
        <v>76</v>
      </c>
      <c r="AY320" s="149" t="s">
        <v>145</v>
      </c>
    </row>
    <row r="321" spans="2:65" s="13" customFormat="1" ht="11.25">
      <c r="B321" s="155"/>
      <c r="D321" s="148" t="s">
        <v>154</v>
      </c>
      <c r="E321" s="156" t="s">
        <v>1</v>
      </c>
      <c r="F321" s="157" t="s">
        <v>160</v>
      </c>
      <c r="H321" s="156" t="s">
        <v>1</v>
      </c>
      <c r="I321" s="158"/>
      <c r="L321" s="155"/>
      <c r="M321" s="159"/>
      <c r="T321" s="160"/>
      <c r="AT321" s="156" t="s">
        <v>154</v>
      </c>
      <c r="AU321" s="156" t="s">
        <v>86</v>
      </c>
      <c r="AV321" s="13" t="s">
        <v>84</v>
      </c>
      <c r="AW321" s="13" t="s">
        <v>32</v>
      </c>
      <c r="AX321" s="13" t="s">
        <v>76</v>
      </c>
      <c r="AY321" s="156" t="s">
        <v>145</v>
      </c>
    </row>
    <row r="322" spans="2:65" s="12" customFormat="1" ht="11.25">
      <c r="B322" s="147"/>
      <c r="D322" s="148" t="s">
        <v>154</v>
      </c>
      <c r="E322" s="149" t="s">
        <v>1</v>
      </c>
      <c r="F322" s="150" t="s">
        <v>401</v>
      </c>
      <c r="H322" s="151">
        <v>16</v>
      </c>
      <c r="I322" s="152"/>
      <c r="L322" s="147"/>
      <c r="M322" s="153"/>
      <c r="T322" s="154"/>
      <c r="AT322" s="149" t="s">
        <v>154</v>
      </c>
      <c r="AU322" s="149" t="s">
        <v>86</v>
      </c>
      <c r="AV322" s="12" t="s">
        <v>86</v>
      </c>
      <c r="AW322" s="12" t="s">
        <v>32</v>
      </c>
      <c r="AX322" s="12" t="s">
        <v>76</v>
      </c>
      <c r="AY322" s="149" t="s">
        <v>145</v>
      </c>
    </row>
    <row r="323" spans="2:65" s="13" customFormat="1" ht="11.25">
      <c r="B323" s="155"/>
      <c r="D323" s="148" t="s">
        <v>154</v>
      </c>
      <c r="E323" s="156" t="s">
        <v>1</v>
      </c>
      <c r="F323" s="157" t="s">
        <v>162</v>
      </c>
      <c r="H323" s="156" t="s">
        <v>1</v>
      </c>
      <c r="I323" s="158"/>
      <c r="L323" s="155"/>
      <c r="M323" s="159"/>
      <c r="T323" s="160"/>
      <c r="AT323" s="156" t="s">
        <v>154</v>
      </c>
      <c r="AU323" s="156" t="s">
        <v>86</v>
      </c>
      <c r="AV323" s="13" t="s">
        <v>84</v>
      </c>
      <c r="AW323" s="13" t="s">
        <v>32</v>
      </c>
      <c r="AX323" s="13" t="s">
        <v>76</v>
      </c>
      <c r="AY323" s="156" t="s">
        <v>145</v>
      </c>
    </row>
    <row r="324" spans="2:65" s="12" customFormat="1" ht="11.25">
      <c r="B324" s="147"/>
      <c r="D324" s="148" t="s">
        <v>154</v>
      </c>
      <c r="E324" s="149" t="s">
        <v>1</v>
      </c>
      <c r="F324" s="150" t="s">
        <v>402</v>
      </c>
      <c r="H324" s="151">
        <v>9.2799999999999994</v>
      </c>
      <c r="I324" s="152"/>
      <c r="L324" s="147"/>
      <c r="M324" s="153"/>
      <c r="T324" s="154"/>
      <c r="AT324" s="149" t="s">
        <v>154</v>
      </c>
      <c r="AU324" s="149" t="s">
        <v>86</v>
      </c>
      <c r="AV324" s="12" t="s">
        <v>86</v>
      </c>
      <c r="AW324" s="12" t="s">
        <v>32</v>
      </c>
      <c r="AX324" s="12" t="s">
        <v>76</v>
      </c>
      <c r="AY324" s="149" t="s">
        <v>145</v>
      </c>
    </row>
    <row r="325" spans="2:65" s="13" customFormat="1" ht="11.25">
      <c r="B325" s="155"/>
      <c r="D325" s="148" t="s">
        <v>154</v>
      </c>
      <c r="E325" s="156" t="s">
        <v>1</v>
      </c>
      <c r="F325" s="157" t="s">
        <v>164</v>
      </c>
      <c r="H325" s="156" t="s">
        <v>1</v>
      </c>
      <c r="I325" s="158"/>
      <c r="L325" s="155"/>
      <c r="M325" s="159"/>
      <c r="T325" s="160"/>
      <c r="AT325" s="156" t="s">
        <v>154</v>
      </c>
      <c r="AU325" s="156" t="s">
        <v>86</v>
      </c>
      <c r="AV325" s="13" t="s">
        <v>84</v>
      </c>
      <c r="AW325" s="13" t="s">
        <v>32</v>
      </c>
      <c r="AX325" s="13" t="s">
        <v>76</v>
      </c>
      <c r="AY325" s="156" t="s">
        <v>145</v>
      </c>
    </row>
    <row r="326" spans="2:65" s="12" customFormat="1" ht="11.25">
      <c r="B326" s="147"/>
      <c r="D326" s="148" t="s">
        <v>154</v>
      </c>
      <c r="E326" s="149" t="s">
        <v>1</v>
      </c>
      <c r="F326" s="150" t="s">
        <v>403</v>
      </c>
      <c r="H326" s="151">
        <v>5.04</v>
      </c>
      <c r="I326" s="152"/>
      <c r="L326" s="147"/>
      <c r="M326" s="153"/>
      <c r="T326" s="154"/>
      <c r="AT326" s="149" t="s">
        <v>154</v>
      </c>
      <c r="AU326" s="149" t="s">
        <v>86</v>
      </c>
      <c r="AV326" s="12" t="s">
        <v>86</v>
      </c>
      <c r="AW326" s="12" t="s">
        <v>32</v>
      </c>
      <c r="AX326" s="12" t="s">
        <v>76</v>
      </c>
      <c r="AY326" s="149" t="s">
        <v>145</v>
      </c>
    </row>
    <row r="327" spans="2:65" s="13" customFormat="1" ht="11.25">
      <c r="B327" s="155"/>
      <c r="D327" s="148" t="s">
        <v>154</v>
      </c>
      <c r="E327" s="156" t="s">
        <v>1</v>
      </c>
      <c r="F327" s="157" t="s">
        <v>166</v>
      </c>
      <c r="H327" s="156" t="s">
        <v>1</v>
      </c>
      <c r="I327" s="158"/>
      <c r="L327" s="155"/>
      <c r="M327" s="159"/>
      <c r="T327" s="160"/>
      <c r="AT327" s="156" t="s">
        <v>154</v>
      </c>
      <c r="AU327" s="156" t="s">
        <v>86</v>
      </c>
      <c r="AV327" s="13" t="s">
        <v>84</v>
      </c>
      <c r="AW327" s="13" t="s">
        <v>32</v>
      </c>
      <c r="AX327" s="13" t="s">
        <v>76</v>
      </c>
      <c r="AY327" s="156" t="s">
        <v>145</v>
      </c>
    </row>
    <row r="328" spans="2:65" s="12" customFormat="1" ht="11.25">
      <c r="B328" s="147"/>
      <c r="D328" s="148" t="s">
        <v>154</v>
      </c>
      <c r="E328" s="149" t="s">
        <v>1</v>
      </c>
      <c r="F328" s="150" t="s">
        <v>404</v>
      </c>
      <c r="H328" s="151">
        <v>2.125</v>
      </c>
      <c r="I328" s="152"/>
      <c r="L328" s="147"/>
      <c r="M328" s="153"/>
      <c r="T328" s="154"/>
      <c r="AT328" s="149" t="s">
        <v>154</v>
      </c>
      <c r="AU328" s="149" t="s">
        <v>86</v>
      </c>
      <c r="AV328" s="12" t="s">
        <v>86</v>
      </c>
      <c r="AW328" s="12" t="s">
        <v>32</v>
      </c>
      <c r="AX328" s="12" t="s">
        <v>76</v>
      </c>
      <c r="AY328" s="149" t="s">
        <v>145</v>
      </c>
    </row>
    <row r="329" spans="2:65" s="13" customFormat="1" ht="11.25">
      <c r="B329" s="155"/>
      <c r="D329" s="148" t="s">
        <v>154</v>
      </c>
      <c r="E329" s="156" t="s">
        <v>1</v>
      </c>
      <c r="F329" s="157" t="s">
        <v>184</v>
      </c>
      <c r="H329" s="156" t="s">
        <v>1</v>
      </c>
      <c r="I329" s="158"/>
      <c r="L329" s="155"/>
      <c r="M329" s="159"/>
      <c r="T329" s="160"/>
      <c r="AT329" s="156" t="s">
        <v>154</v>
      </c>
      <c r="AU329" s="156" t="s">
        <v>86</v>
      </c>
      <c r="AV329" s="13" t="s">
        <v>84</v>
      </c>
      <c r="AW329" s="13" t="s">
        <v>32</v>
      </c>
      <c r="AX329" s="13" t="s">
        <v>76</v>
      </c>
      <c r="AY329" s="156" t="s">
        <v>145</v>
      </c>
    </row>
    <row r="330" spans="2:65" s="13" customFormat="1" ht="11.25">
      <c r="B330" s="155"/>
      <c r="D330" s="148" t="s">
        <v>154</v>
      </c>
      <c r="E330" s="156" t="s">
        <v>1</v>
      </c>
      <c r="F330" s="157" t="s">
        <v>158</v>
      </c>
      <c r="H330" s="156" t="s">
        <v>1</v>
      </c>
      <c r="I330" s="158"/>
      <c r="L330" s="155"/>
      <c r="M330" s="159"/>
      <c r="T330" s="160"/>
      <c r="AT330" s="156" t="s">
        <v>154</v>
      </c>
      <c r="AU330" s="156" t="s">
        <v>86</v>
      </c>
      <c r="AV330" s="13" t="s">
        <v>84</v>
      </c>
      <c r="AW330" s="13" t="s">
        <v>32</v>
      </c>
      <c r="AX330" s="13" t="s">
        <v>76</v>
      </c>
      <c r="AY330" s="156" t="s">
        <v>145</v>
      </c>
    </row>
    <row r="331" spans="2:65" s="12" customFormat="1" ht="11.25">
      <c r="B331" s="147"/>
      <c r="D331" s="148" t="s">
        <v>154</v>
      </c>
      <c r="E331" s="149" t="s">
        <v>1</v>
      </c>
      <c r="F331" s="150" t="s">
        <v>405</v>
      </c>
      <c r="H331" s="151">
        <v>31.2</v>
      </c>
      <c r="I331" s="152"/>
      <c r="L331" s="147"/>
      <c r="M331" s="153"/>
      <c r="T331" s="154"/>
      <c r="AT331" s="149" t="s">
        <v>154</v>
      </c>
      <c r="AU331" s="149" t="s">
        <v>86</v>
      </c>
      <c r="AV331" s="12" t="s">
        <v>86</v>
      </c>
      <c r="AW331" s="12" t="s">
        <v>32</v>
      </c>
      <c r="AX331" s="12" t="s">
        <v>76</v>
      </c>
      <c r="AY331" s="149" t="s">
        <v>145</v>
      </c>
    </row>
    <row r="332" spans="2:65" s="13" customFormat="1" ht="11.25">
      <c r="B332" s="155"/>
      <c r="D332" s="148" t="s">
        <v>154</v>
      </c>
      <c r="E332" s="156" t="s">
        <v>1</v>
      </c>
      <c r="F332" s="157" t="s">
        <v>160</v>
      </c>
      <c r="H332" s="156" t="s">
        <v>1</v>
      </c>
      <c r="I332" s="158"/>
      <c r="L332" s="155"/>
      <c r="M332" s="159"/>
      <c r="T332" s="160"/>
      <c r="AT332" s="156" t="s">
        <v>154</v>
      </c>
      <c r="AU332" s="156" t="s">
        <v>86</v>
      </c>
      <c r="AV332" s="13" t="s">
        <v>84</v>
      </c>
      <c r="AW332" s="13" t="s">
        <v>32</v>
      </c>
      <c r="AX332" s="13" t="s">
        <v>76</v>
      </c>
      <c r="AY332" s="156" t="s">
        <v>145</v>
      </c>
    </row>
    <row r="333" spans="2:65" s="12" customFormat="1" ht="11.25">
      <c r="B333" s="147"/>
      <c r="D333" s="148" t="s">
        <v>154</v>
      </c>
      <c r="E333" s="149" t="s">
        <v>1</v>
      </c>
      <c r="F333" s="150" t="s">
        <v>406</v>
      </c>
      <c r="H333" s="151">
        <v>29.04</v>
      </c>
      <c r="I333" s="152"/>
      <c r="L333" s="147"/>
      <c r="M333" s="153"/>
      <c r="T333" s="154"/>
      <c r="AT333" s="149" t="s">
        <v>154</v>
      </c>
      <c r="AU333" s="149" t="s">
        <v>86</v>
      </c>
      <c r="AV333" s="12" t="s">
        <v>86</v>
      </c>
      <c r="AW333" s="12" t="s">
        <v>32</v>
      </c>
      <c r="AX333" s="12" t="s">
        <v>76</v>
      </c>
      <c r="AY333" s="149" t="s">
        <v>145</v>
      </c>
    </row>
    <row r="334" spans="2:65" s="14" customFormat="1" ht="11.25">
      <c r="B334" s="161"/>
      <c r="D334" s="148" t="s">
        <v>154</v>
      </c>
      <c r="E334" s="162" t="s">
        <v>107</v>
      </c>
      <c r="F334" s="163" t="s">
        <v>182</v>
      </c>
      <c r="H334" s="164">
        <v>96.685000000000002</v>
      </c>
      <c r="I334" s="165"/>
      <c r="L334" s="161"/>
      <c r="M334" s="166"/>
      <c r="T334" s="167"/>
      <c r="AT334" s="162" t="s">
        <v>154</v>
      </c>
      <c r="AU334" s="162" t="s">
        <v>86</v>
      </c>
      <c r="AV334" s="14" t="s">
        <v>183</v>
      </c>
      <c r="AW334" s="14" t="s">
        <v>32</v>
      </c>
      <c r="AX334" s="14" t="s">
        <v>76</v>
      </c>
      <c r="AY334" s="162" t="s">
        <v>145</v>
      </c>
    </row>
    <row r="335" spans="2:65" s="15" customFormat="1" ht="11.25">
      <c r="B335" s="168"/>
      <c r="D335" s="148" t="s">
        <v>154</v>
      </c>
      <c r="E335" s="169" t="s">
        <v>1</v>
      </c>
      <c r="F335" s="170" t="s">
        <v>188</v>
      </c>
      <c r="H335" s="171">
        <v>226.285</v>
      </c>
      <c r="I335" s="172"/>
      <c r="L335" s="168"/>
      <c r="M335" s="173"/>
      <c r="T335" s="174"/>
      <c r="AT335" s="169" t="s">
        <v>154</v>
      </c>
      <c r="AU335" s="169" t="s">
        <v>86</v>
      </c>
      <c r="AV335" s="15" t="s">
        <v>152</v>
      </c>
      <c r="AW335" s="15" t="s">
        <v>32</v>
      </c>
      <c r="AX335" s="15" t="s">
        <v>84</v>
      </c>
      <c r="AY335" s="169" t="s">
        <v>145</v>
      </c>
    </row>
    <row r="336" spans="2:65" s="1" customFormat="1" ht="16.5" customHeight="1">
      <c r="B336" s="133"/>
      <c r="C336" s="175" t="s">
        <v>407</v>
      </c>
      <c r="D336" s="175" t="s">
        <v>297</v>
      </c>
      <c r="E336" s="176" t="s">
        <v>408</v>
      </c>
      <c r="F336" s="177" t="s">
        <v>409</v>
      </c>
      <c r="G336" s="178" t="s">
        <v>388</v>
      </c>
      <c r="H336" s="179">
        <v>452.57</v>
      </c>
      <c r="I336" s="180"/>
      <c r="J336" s="181">
        <f>ROUND(I336*H336,2)</f>
        <v>0</v>
      </c>
      <c r="K336" s="177" t="s">
        <v>151</v>
      </c>
      <c r="L336" s="182"/>
      <c r="M336" s="183" t="s">
        <v>1</v>
      </c>
      <c r="N336" s="184" t="s">
        <v>41</v>
      </c>
      <c r="P336" s="143">
        <f>O336*H336</f>
        <v>0</v>
      </c>
      <c r="Q336" s="143">
        <v>1</v>
      </c>
      <c r="R336" s="143">
        <f>Q336*H336</f>
        <v>452.57</v>
      </c>
      <c r="S336" s="143">
        <v>0</v>
      </c>
      <c r="T336" s="144">
        <f>S336*H336</f>
        <v>0</v>
      </c>
      <c r="AR336" s="145" t="s">
        <v>213</v>
      </c>
      <c r="AT336" s="145" t="s">
        <v>297</v>
      </c>
      <c r="AU336" s="145" t="s">
        <v>86</v>
      </c>
      <c r="AY336" s="17" t="s">
        <v>145</v>
      </c>
      <c r="BE336" s="146">
        <f>IF(N336="základní",J336,0)</f>
        <v>0</v>
      </c>
      <c r="BF336" s="146">
        <f>IF(N336="snížená",J336,0)</f>
        <v>0</v>
      </c>
      <c r="BG336" s="146">
        <f>IF(N336="zákl. přenesená",J336,0)</f>
        <v>0</v>
      </c>
      <c r="BH336" s="146">
        <f>IF(N336="sníž. přenesená",J336,0)</f>
        <v>0</v>
      </c>
      <c r="BI336" s="146">
        <f>IF(N336="nulová",J336,0)</f>
        <v>0</v>
      </c>
      <c r="BJ336" s="17" t="s">
        <v>84</v>
      </c>
      <c r="BK336" s="146">
        <f>ROUND(I336*H336,2)</f>
        <v>0</v>
      </c>
      <c r="BL336" s="17" t="s">
        <v>152</v>
      </c>
      <c r="BM336" s="145" t="s">
        <v>410</v>
      </c>
    </row>
    <row r="337" spans="2:65" s="12" customFormat="1" ht="11.25">
      <c r="B337" s="147"/>
      <c r="D337" s="148" t="s">
        <v>154</v>
      </c>
      <c r="F337" s="150" t="s">
        <v>411</v>
      </c>
      <c r="H337" s="151">
        <v>452.57</v>
      </c>
      <c r="I337" s="152"/>
      <c r="L337" s="147"/>
      <c r="M337" s="153"/>
      <c r="T337" s="154"/>
      <c r="AT337" s="149" t="s">
        <v>154</v>
      </c>
      <c r="AU337" s="149" t="s">
        <v>86</v>
      </c>
      <c r="AV337" s="12" t="s">
        <v>86</v>
      </c>
      <c r="AW337" s="12" t="s">
        <v>3</v>
      </c>
      <c r="AX337" s="12" t="s">
        <v>84</v>
      </c>
      <c r="AY337" s="149" t="s">
        <v>145</v>
      </c>
    </row>
    <row r="338" spans="2:65" s="1" customFormat="1" ht="24.2" customHeight="1">
      <c r="B338" s="133"/>
      <c r="C338" s="134" t="s">
        <v>412</v>
      </c>
      <c r="D338" s="134" t="s">
        <v>147</v>
      </c>
      <c r="E338" s="135" t="s">
        <v>396</v>
      </c>
      <c r="F338" s="136" t="s">
        <v>397</v>
      </c>
      <c r="G338" s="137" t="s">
        <v>253</v>
      </c>
      <c r="H338" s="138">
        <v>289.524</v>
      </c>
      <c r="I338" s="139"/>
      <c r="J338" s="140">
        <f>ROUND(I338*H338,2)</f>
        <v>0</v>
      </c>
      <c r="K338" s="136" t="s">
        <v>151</v>
      </c>
      <c r="L338" s="32"/>
      <c r="M338" s="141" t="s">
        <v>1</v>
      </c>
      <c r="N338" s="142" t="s">
        <v>41</v>
      </c>
      <c r="P338" s="143">
        <f>O338*H338</f>
        <v>0</v>
      </c>
      <c r="Q338" s="143">
        <v>0</v>
      </c>
      <c r="R338" s="143">
        <f>Q338*H338</f>
        <v>0</v>
      </c>
      <c r="S338" s="143">
        <v>0</v>
      </c>
      <c r="T338" s="144">
        <f>S338*H338</f>
        <v>0</v>
      </c>
      <c r="AR338" s="145" t="s">
        <v>152</v>
      </c>
      <c r="AT338" s="145" t="s">
        <v>147</v>
      </c>
      <c r="AU338" s="145" t="s">
        <v>86</v>
      </c>
      <c r="AY338" s="17" t="s">
        <v>145</v>
      </c>
      <c r="BE338" s="146">
        <f>IF(N338="základní",J338,0)</f>
        <v>0</v>
      </c>
      <c r="BF338" s="146">
        <f>IF(N338="snížená",J338,0)</f>
        <v>0</v>
      </c>
      <c r="BG338" s="146">
        <f>IF(N338="zákl. přenesená",J338,0)</f>
        <v>0</v>
      </c>
      <c r="BH338" s="146">
        <f>IF(N338="sníž. přenesená",J338,0)</f>
        <v>0</v>
      </c>
      <c r="BI338" s="146">
        <f>IF(N338="nulová",J338,0)</f>
        <v>0</v>
      </c>
      <c r="BJ338" s="17" t="s">
        <v>84</v>
      </c>
      <c r="BK338" s="146">
        <f>ROUND(I338*H338,2)</f>
        <v>0</v>
      </c>
      <c r="BL338" s="17" t="s">
        <v>152</v>
      </c>
      <c r="BM338" s="145" t="s">
        <v>413</v>
      </c>
    </row>
    <row r="339" spans="2:65" s="13" customFormat="1" ht="11.25">
      <c r="B339" s="155"/>
      <c r="D339" s="148" t="s">
        <v>154</v>
      </c>
      <c r="E339" s="156" t="s">
        <v>1</v>
      </c>
      <c r="F339" s="157" t="s">
        <v>414</v>
      </c>
      <c r="H339" s="156" t="s">
        <v>1</v>
      </c>
      <c r="I339" s="158"/>
      <c r="L339" s="155"/>
      <c r="M339" s="159"/>
      <c r="T339" s="160"/>
      <c r="AT339" s="156" t="s">
        <v>154</v>
      </c>
      <c r="AU339" s="156" t="s">
        <v>86</v>
      </c>
      <c r="AV339" s="13" t="s">
        <v>84</v>
      </c>
      <c r="AW339" s="13" t="s">
        <v>32</v>
      </c>
      <c r="AX339" s="13" t="s">
        <v>76</v>
      </c>
      <c r="AY339" s="156" t="s">
        <v>145</v>
      </c>
    </row>
    <row r="340" spans="2:65" s="12" customFormat="1" ht="11.25">
      <c r="B340" s="147"/>
      <c r="D340" s="148" t="s">
        <v>154</v>
      </c>
      <c r="E340" s="149" t="s">
        <v>1</v>
      </c>
      <c r="F340" s="150" t="s">
        <v>96</v>
      </c>
      <c r="H340" s="151">
        <v>592.62599999999998</v>
      </c>
      <c r="I340" s="152"/>
      <c r="L340" s="147"/>
      <c r="M340" s="153"/>
      <c r="T340" s="154"/>
      <c r="AT340" s="149" t="s">
        <v>154</v>
      </c>
      <c r="AU340" s="149" t="s">
        <v>86</v>
      </c>
      <c r="AV340" s="12" t="s">
        <v>86</v>
      </c>
      <c r="AW340" s="12" t="s">
        <v>32</v>
      </c>
      <c r="AX340" s="12" t="s">
        <v>76</v>
      </c>
      <c r="AY340" s="149" t="s">
        <v>145</v>
      </c>
    </row>
    <row r="341" spans="2:65" s="12" customFormat="1" ht="11.25">
      <c r="B341" s="147"/>
      <c r="D341" s="148" t="s">
        <v>154</v>
      </c>
      <c r="E341" s="149" t="s">
        <v>1</v>
      </c>
      <c r="F341" s="150" t="s">
        <v>415</v>
      </c>
      <c r="H341" s="151">
        <v>-96.685000000000002</v>
      </c>
      <c r="I341" s="152"/>
      <c r="L341" s="147"/>
      <c r="M341" s="153"/>
      <c r="T341" s="154"/>
      <c r="AT341" s="149" t="s">
        <v>154</v>
      </c>
      <c r="AU341" s="149" t="s">
        <v>86</v>
      </c>
      <c r="AV341" s="12" t="s">
        <v>86</v>
      </c>
      <c r="AW341" s="12" t="s">
        <v>32</v>
      </c>
      <c r="AX341" s="12" t="s">
        <v>76</v>
      </c>
      <c r="AY341" s="149" t="s">
        <v>145</v>
      </c>
    </row>
    <row r="342" spans="2:65" s="12" customFormat="1" ht="11.25">
      <c r="B342" s="147"/>
      <c r="D342" s="148" t="s">
        <v>154</v>
      </c>
      <c r="E342" s="149" t="s">
        <v>1</v>
      </c>
      <c r="F342" s="150" t="s">
        <v>416</v>
      </c>
      <c r="H342" s="151">
        <v>-217</v>
      </c>
      <c r="I342" s="152"/>
      <c r="L342" s="147"/>
      <c r="M342" s="153"/>
      <c r="T342" s="154"/>
      <c r="AT342" s="149" t="s">
        <v>154</v>
      </c>
      <c r="AU342" s="149" t="s">
        <v>86</v>
      </c>
      <c r="AV342" s="12" t="s">
        <v>86</v>
      </c>
      <c r="AW342" s="12" t="s">
        <v>32</v>
      </c>
      <c r="AX342" s="12" t="s">
        <v>76</v>
      </c>
      <c r="AY342" s="149" t="s">
        <v>145</v>
      </c>
    </row>
    <row r="343" spans="2:65" s="12" customFormat="1" ht="11.25">
      <c r="B343" s="147"/>
      <c r="D343" s="148" t="s">
        <v>154</v>
      </c>
      <c r="E343" s="149" t="s">
        <v>1</v>
      </c>
      <c r="F343" s="150" t="s">
        <v>417</v>
      </c>
      <c r="H343" s="151">
        <v>-6.3</v>
      </c>
      <c r="I343" s="152"/>
      <c r="L343" s="147"/>
      <c r="M343" s="153"/>
      <c r="T343" s="154"/>
      <c r="AT343" s="149" t="s">
        <v>154</v>
      </c>
      <c r="AU343" s="149" t="s">
        <v>86</v>
      </c>
      <c r="AV343" s="12" t="s">
        <v>86</v>
      </c>
      <c r="AW343" s="12" t="s">
        <v>32</v>
      </c>
      <c r="AX343" s="12" t="s">
        <v>76</v>
      </c>
      <c r="AY343" s="149" t="s">
        <v>145</v>
      </c>
    </row>
    <row r="344" spans="2:65" s="13" customFormat="1" ht="11.25">
      <c r="B344" s="155"/>
      <c r="D344" s="148" t="s">
        <v>154</v>
      </c>
      <c r="E344" s="156" t="s">
        <v>1</v>
      </c>
      <c r="F344" s="157" t="s">
        <v>233</v>
      </c>
      <c r="H344" s="156" t="s">
        <v>1</v>
      </c>
      <c r="I344" s="158"/>
      <c r="L344" s="155"/>
      <c r="M344" s="159"/>
      <c r="T344" s="160"/>
      <c r="AT344" s="156" t="s">
        <v>154</v>
      </c>
      <c r="AU344" s="156" t="s">
        <v>86</v>
      </c>
      <c r="AV344" s="13" t="s">
        <v>84</v>
      </c>
      <c r="AW344" s="13" t="s">
        <v>32</v>
      </c>
      <c r="AX344" s="13" t="s">
        <v>76</v>
      </c>
      <c r="AY344" s="156" t="s">
        <v>145</v>
      </c>
    </row>
    <row r="345" spans="2:65" s="12" customFormat="1" ht="11.25">
      <c r="B345" s="147"/>
      <c r="D345" s="148" t="s">
        <v>154</v>
      </c>
      <c r="E345" s="149" t="s">
        <v>1</v>
      </c>
      <c r="F345" s="150" t="s">
        <v>267</v>
      </c>
      <c r="H345" s="151">
        <v>24</v>
      </c>
      <c r="I345" s="152"/>
      <c r="L345" s="147"/>
      <c r="M345" s="153"/>
      <c r="T345" s="154"/>
      <c r="AT345" s="149" t="s">
        <v>154</v>
      </c>
      <c r="AU345" s="149" t="s">
        <v>86</v>
      </c>
      <c r="AV345" s="12" t="s">
        <v>86</v>
      </c>
      <c r="AW345" s="12" t="s">
        <v>32</v>
      </c>
      <c r="AX345" s="12" t="s">
        <v>76</v>
      </c>
      <c r="AY345" s="149" t="s">
        <v>145</v>
      </c>
    </row>
    <row r="346" spans="2:65" s="12" customFormat="1" ht="11.25">
      <c r="B346" s="147"/>
      <c r="D346" s="148" t="s">
        <v>154</v>
      </c>
      <c r="E346" s="149" t="s">
        <v>1</v>
      </c>
      <c r="F346" s="150" t="s">
        <v>418</v>
      </c>
      <c r="H346" s="151">
        <v>-6.1040000000000001</v>
      </c>
      <c r="I346" s="152"/>
      <c r="L346" s="147"/>
      <c r="M346" s="153"/>
      <c r="T346" s="154"/>
      <c r="AT346" s="149" t="s">
        <v>154</v>
      </c>
      <c r="AU346" s="149" t="s">
        <v>86</v>
      </c>
      <c r="AV346" s="12" t="s">
        <v>86</v>
      </c>
      <c r="AW346" s="12" t="s">
        <v>32</v>
      </c>
      <c r="AX346" s="12" t="s">
        <v>76</v>
      </c>
      <c r="AY346" s="149" t="s">
        <v>145</v>
      </c>
    </row>
    <row r="347" spans="2:65" s="12" customFormat="1" ht="11.25">
      <c r="B347" s="147"/>
      <c r="D347" s="148" t="s">
        <v>154</v>
      </c>
      <c r="E347" s="149" t="s">
        <v>1</v>
      </c>
      <c r="F347" s="150" t="s">
        <v>419</v>
      </c>
      <c r="H347" s="151">
        <v>-1.0129999999999999</v>
      </c>
      <c r="I347" s="152"/>
      <c r="L347" s="147"/>
      <c r="M347" s="153"/>
      <c r="T347" s="154"/>
      <c r="AT347" s="149" t="s">
        <v>154</v>
      </c>
      <c r="AU347" s="149" t="s">
        <v>86</v>
      </c>
      <c r="AV347" s="12" t="s">
        <v>86</v>
      </c>
      <c r="AW347" s="12" t="s">
        <v>32</v>
      </c>
      <c r="AX347" s="12" t="s">
        <v>76</v>
      </c>
      <c r="AY347" s="149" t="s">
        <v>145</v>
      </c>
    </row>
    <row r="348" spans="2:65" s="15" customFormat="1" ht="11.25">
      <c r="B348" s="168"/>
      <c r="D348" s="148" t="s">
        <v>154</v>
      </c>
      <c r="E348" s="169" t="s">
        <v>105</v>
      </c>
      <c r="F348" s="170" t="s">
        <v>188</v>
      </c>
      <c r="H348" s="171">
        <v>289.524</v>
      </c>
      <c r="I348" s="172"/>
      <c r="L348" s="168"/>
      <c r="M348" s="173"/>
      <c r="T348" s="174"/>
      <c r="AT348" s="169" t="s">
        <v>154</v>
      </c>
      <c r="AU348" s="169" t="s">
        <v>86</v>
      </c>
      <c r="AV348" s="15" t="s">
        <v>152</v>
      </c>
      <c r="AW348" s="15" t="s">
        <v>32</v>
      </c>
      <c r="AX348" s="15" t="s">
        <v>84</v>
      </c>
      <c r="AY348" s="169" t="s">
        <v>145</v>
      </c>
    </row>
    <row r="349" spans="2:65" s="1" customFormat="1" ht="24.2" customHeight="1">
      <c r="B349" s="133"/>
      <c r="C349" s="134" t="s">
        <v>420</v>
      </c>
      <c r="D349" s="134" t="s">
        <v>147</v>
      </c>
      <c r="E349" s="135" t="s">
        <v>421</v>
      </c>
      <c r="F349" s="136" t="s">
        <v>422</v>
      </c>
      <c r="G349" s="137" t="s">
        <v>253</v>
      </c>
      <c r="H349" s="138">
        <v>191.1</v>
      </c>
      <c r="I349" s="139"/>
      <c r="J349" s="140">
        <f>ROUND(I349*H349,2)</f>
        <v>0</v>
      </c>
      <c r="K349" s="136" t="s">
        <v>151</v>
      </c>
      <c r="L349" s="32"/>
      <c r="M349" s="141" t="s">
        <v>1</v>
      </c>
      <c r="N349" s="142" t="s">
        <v>41</v>
      </c>
      <c r="P349" s="143">
        <f>O349*H349</f>
        <v>0</v>
      </c>
      <c r="Q349" s="143">
        <v>0</v>
      </c>
      <c r="R349" s="143">
        <f>Q349*H349</f>
        <v>0</v>
      </c>
      <c r="S349" s="143">
        <v>0</v>
      </c>
      <c r="T349" s="144">
        <f>S349*H349</f>
        <v>0</v>
      </c>
      <c r="AR349" s="145" t="s">
        <v>152</v>
      </c>
      <c r="AT349" s="145" t="s">
        <v>147</v>
      </c>
      <c r="AU349" s="145" t="s">
        <v>86</v>
      </c>
      <c r="AY349" s="17" t="s">
        <v>145</v>
      </c>
      <c r="BE349" s="146">
        <f>IF(N349="základní",J349,0)</f>
        <v>0</v>
      </c>
      <c r="BF349" s="146">
        <f>IF(N349="snížená",J349,0)</f>
        <v>0</v>
      </c>
      <c r="BG349" s="146">
        <f>IF(N349="zákl. přenesená",J349,0)</f>
        <v>0</v>
      </c>
      <c r="BH349" s="146">
        <f>IF(N349="sníž. přenesená",J349,0)</f>
        <v>0</v>
      </c>
      <c r="BI349" s="146">
        <f>IF(N349="nulová",J349,0)</f>
        <v>0</v>
      </c>
      <c r="BJ349" s="17" t="s">
        <v>84</v>
      </c>
      <c r="BK349" s="146">
        <f>ROUND(I349*H349,2)</f>
        <v>0</v>
      </c>
      <c r="BL349" s="17" t="s">
        <v>152</v>
      </c>
      <c r="BM349" s="145" t="s">
        <v>423</v>
      </c>
    </row>
    <row r="350" spans="2:65" s="12" customFormat="1" ht="11.25">
      <c r="B350" s="147"/>
      <c r="D350" s="148" t="s">
        <v>154</v>
      </c>
      <c r="E350" s="149" t="s">
        <v>1</v>
      </c>
      <c r="F350" s="150" t="s">
        <v>424</v>
      </c>
      <c r="H350" s="151">
        <v>173.6</v>
      </c>
      <c r="I350" s="152"/>
      <c r="L350" s="147"/>
      <c r="M350" s="153"/>
      <c r="T350" s="154"/>
      <c r="AT350" s="149" t="s">
        <v>154</v>
      </c>
      <c r="AU350" s="149" t="s">
        <v>86</v>
      </c>
      <c r="AV350" s="12" t="s">
        <v>86</v>
      </c>
      <c r="AW350" s="12" t="s">
        <v>32</v>
      </c>
      <c r="AX350" s="12" t="s">
        <v>76</v>
      </c>
      <c r="AY350" s="149" t="s">
        <v>145</v>
      </c>
    </row>
    <row r="351" spans="2:65" s="12" customFormat="1" ht="11.25">
      <c r="B351" s="147"/>
      <c r="D351" s="148" t="s">
        <v>154</v>
      </c>
      <c r="E351" s="149" t="s">
        <v>1</v>
      </c>
      <c r="F351" s="150" t="s">
        <v>425</v>
      </c>
      <c r="H351" s="151">
        <v>4.9000000000000004</v>
      </c>
      <c r="I351" s="152"/>
      <c r="L351" s="147"/>
      <c r="M351" s="153"/>
      <c r="T351" s="154"/>
      <c r="AT351" s="149" t="s">
        <v>154</v>
      </c>
      <c r="AU351" s="149" t="s">
        <v>86</v>
      </c>
      <c r="AV351" s="12" t="s">
        <v>86</v>
      </c>
      <c r="AW351" s="12" t="s">
        <v>32</v>
      </c>
      <c r="AX351" s="12" t="s">
        <v>76</v>
      </c>
      <c r="AY351" s="149" t="s">
        <v>145</v>
      </c>
    </row>
    <row r="352" spans="2:65" s="13" customFormat="1" ht="11.25">
      <c r="B352" s="155"/>
      <c r="D352" s="148" t="s">
        <v>154</v>
      </c>
      <c r="E352" s="156" t="s">
        <v>1</v>
      </c>
      <c r="F352" s="157" t="s">
        <v>426</v>
      </c>
      <c r="H352" s="156" t="s">
        <v>1</v>
      </c>
      <c r="I352" s="158"/>
      <c r="L352" s="155"/>
      <c r="M352" s="159"/>
      <c r="T352" s="160"/>
      <c r="AT352" s="156" t="s">
        <v>154</v>
      </c>
      <c r="AU352" s="156" t="s">
        <v>86</v>
      </c>
      <c r="AV352" s="13" t="s">
        <v>84</v>
      </c>
      <c r="AW352" s="13" t="s">
        <v>32</v>
      </c>
      <c r="AX352" s="13" t="s">
        <v>76</v>
      </c>
      <c r="AY352" s="156" t="s">
        <v>145</v>
      </c>
    </row>
    <row r="353" spans="2:65" s="12" customFormat="1" ht="11.25">
      <c r="B353" s="147"/>
      <c r="D353" s="148" t="s">
        <v>154</v>
      </c>
      <c r="E353" s="149" t="s">
        <v>1</v>
      </c>
      <c r="F353" s="150" t="s">
        <v>427</v>
      </c>
      <c r="H353" s="151">
        <v>12.6</v>
      </c>
      <c r="I353" s="152"/>
      <c r="L353" s="147"/>
      <c r="M353" s="153"/>
      <c r="T353" s="154"/>
      <c r="AT353" s="149" t="s">
        <v>154</v>
      </c>
      <c r="AU353" s="149" t="s">
        <v>86</v>
      </c>
      <c r="AV353" s="12" t="s">
        <v>86</v>
      </c>
      <c r="AW353" s="12" t="s">
        <v>32</v>
      </c>
      <c r="AX353" s="12" t="s">
        <v>76</v>
      </c>
      <c r="AY353" s="149" t="s">
        <v>145</v>
      </c>
    </row>
    <row r="354" spans="2:65" s="15" customFormat="1" ht="11.25">
      <c r="B354" s="168"/>
      <c r="D354" s="148" t="s">
        <v>154</v>
      </c>
      <c r="E354" s="169" t="s">
        <v>428</v>
      </c>
      <c r="F354" s="170" t="s">
        <v>188</v>
      </c>
      <c r="H354" s="171">
        <v>191.1</v>
      </c>
      <c r="I354" s="172"/>
      <c r="L354" s="168"/>
      <c r="M354" s="173"/>
      <c r="T354" s="174"/>
      <c r="AT354" s="169" t="s">
        <v>154</v>
      </c>
      <c r="AU354" s="169" t="s">
        <v>86</v>
      </c>
      <c r="AV354" s="15" t="s">
        <v>152</v>
      </c>
      <c r="AW354" s="15" t="s">
        <v>32</v>
      </c>
      <c r="AX354" s="15" t="s">
        <v>84</v>
      </c>
      <c r="AY354" s="169" t="s">
        <v>145</v>
      </c>
    </row>
    <row r="355" spans="2:65" s="1" customFormat="1" ht="16.5" customHeight="1">
      <c r="B355" s="133"/>
      <c r="C355" s="175" t="s">
        <v>429</v>
      </c>
      <c r="D355" s="175" t="s">
        <v>297</v>
      </c>
      <c r="E355" s="176" t="s">
        <v>430</v>
      </c>
      <c r="F355" s="177" t="s">
        <v>431</v>
      </c>
      <c r="G355" s="178" t="s">
        <v>388</v>
      </c>
      <c r="H355" s="179">
        <v>382.2</v>
      </c>
      <c r="I355" s="180"/>
      <c r="J355" s="181">
        <f>ROUND(I355*H355,2)</f>
        <v>0</v>
      </c>
      <c r="K355" s="177" t="s">
        <v>151</v>
      </c>
      <c r="L355" s="182"/>
      <c r="M355" s="183" t="s">
        <v>1</v>
      </c>
      <c r="N355" s="184" t="s">
        <v>41</v>
      </c>
      <c r="P355" s="143">
        <f>O355*H355</f>
        <v>0</v>
      </c>
      <c r="Q355" s="143">
        <v>1</v>
      </c>
      <c r="R355" s="143">
        <f>Q355*H355</f>
        <v>382.2</v>
      </c>
      <c r="S355" s="143">
        <v>0</v>
      </c>
      <c r="T355" s="144">
        <f>S355*H355</f>
        <v>0</v>
      </c>
      <c r="AR355" s="145" t="s">
        <v>213</v>
      </c>
      <c r="AT355" s="145" t="s">
        <v>297</v>
      </c>
      <c r="AU355" s="145" t="s">
        <v>86</v>
      </c>
      <c r="AY355" s="17" t="s">
        <v>145</v>
      </c>
      <c r="BE355" s="146">
        <f>IF(N355="základní",J355,0)</f>
        <v>0</v>
      </c>
      <c r="BF355" s="146">
        <f>IF(N355="snížená",J355,0)</f>
        <v>0</v>
      </c>
      <c r="BG355" s="146">
        <f>IF(N355="zákl. přenesená",J355,0)</f>
        <v>0</v>
      </c>
      <c r="BH355" s="146">
        <f>IF(N355="sníž. přenesená",J355,0)</f>
        <v>0</v>
      </c>
      <c r="BI355" s="146">
        <f>IF(N355="nulová",J355,0)</f>
        <v>0</v>
      </c>
      <c r="BJ355" s="17" t="s">
        <v>84</v>
      </c>
      <c r="BK355" s="146">
        <f>ROUND(I355*H355,2)</f>
        <v>0</v>
      </c>
      <c r="BL355" s="17" t="s">
        <v>152</v>
      </c>
      <c r="BM355" s="145" t="s">
        <v>432</v>
      </c>
    </row>
    <row r="356" spans="2:65" s="12" customFormat="1" ht="11.25">
      <c r="B356" s="147"/>
      <c r="D356" s="148" t="s">
        <v>154</v>
      </c>
      <c r="F356" s="150" t="s">
        <v>433</v>
      </c>
      <c r="H356" s="151">
        <v>382.2</v>
      </c>
      <c r="I356" s="152"/>
      <c r="L356" s="147"/>
      <c r="M356" s="153"/>
      <c r="T356" s="154"/>
      <c r="AT356" s="149" t="s">
        <v>154</v>
      </c>
      <c r="AU356" s="149" t="s">
        <v>86</v>
      </c>
      <c r="AV356" s="12" t="s">
        <v>86</v>
      </c>
      <c r="AW356" s="12" t="s">
        <v>3</v>
      </c>
      <c r="AX356" s="12" t="s">
        <v>84</v>
      </c>
      <c r="AY356" s="149" t="s">
        <v>145</v>
      </c>
    </row>
    <row r="357" spans="2:65" s="1" customFormat="1" ht="33" customHeight="1">
      <c r="B357" s="133"/>
      <c r="C357" s="134" t="s">
        <v>434</v>
      </c>
      <c r="D357" s="134" t="s">
        <v>147</v>
      </c>
      <c r="E357" s="135" t="s">
        <v>435</v>
      </c>
      <c r="F357" s="136" t="s">
        <v>436</v>
      </c>
      <c r="G357" s="137" t="s">
        <v>150</v>
      </c>
      <c r="H357" s="138">
        <v>293.39999999999998</v>
      </c>
      <c r="I357" s="139"/>
      <c r="J357" s="140">
        <f>ROUND(I357*H357,2)</f>
        <v>0</v>
      </c>
      <c r="K357" s="136" t="s">
        <v>151</v>
      </c>
      <c r="L357" s="32"/>
      <c r="M357" s="141" t="s">
        <v>1</v>
      </c>
      <c r="N357" s="142" t="s">
        <v>41</v>
      </c>
      <c r="P357" s="143">
        <f>O357*H357</f>
        <v>0</v>
      </c>
      <c r="Q357" s="143">
        <v>0</v>
      </c>
      <c r="R357" s="143">
        <f>Q357*H357</f>
        <v>0</v>
      </c>
      <c r="S357" s="143">
        <v>0</v>
      </c>
      <c r="T357" s="144">
        <f>S357*H357</f>
        <v>0</v>
      </c>
      <c r="AR357" s="145" t="s">
        <v>152</v>
      </c>
      <c r="AT357" s="145" t="s">
        <v>147</v>
      </c>
      <c r="AU357" s="145" t="s">
        <v>86</v>
      </c>
      <c r="AY357" s="17" t="s">
        <v>145</v>
      </c>
      <c r="BE357" s="146">
        <f>IF(N357="základní",J357,0)</f>
        <v>0</v>
      </c>
      <c r="BF357" s="146">
        <f>IF(N357="snížená",J357,0)</f>
        <v>0</v>
      </c>
      <c r="BG357" s="146">
        <f>IF(N357="zákl. přenesená",J357,0)</f>
        <v>0</v>
      </c>
      <c r="BH357" s="146">
        <f>IF(N357="sníž. přenesená",J357,0)</f>
        <v>0</v>
      </c>
      <c r="BI357" s="146">
        <f>IF(N357="nulová",J357,0)</f>
        <v>0</v>
      </c>
      <c r="BJ357" s="17" t="s">
        <v>84</v>
      </c>
      <c r="BK357" s="146">
        <f>ROUND(I357*H357,2)</f>
        <v>0</v>
      </c>
      <c r="BL357" s="17" t="s">
        <v>152</v>
      </c>
      <c r="BM357" s="145" t="s">
        <v>437</v>
      </c>
    </row>
    <row r="358" spans="2:65" s="12" customFormat="1" ht="11.25">
      <c r="B358" s="147"/>
      <c r="D358" s="148" t="s">
        <v>154</v>
      </c>
      <c r="E358" s="149" t="s">
        <v>1</v>
      </c>
      <c r="F358" s="150" t="s">
        <v>103</v>
      </c>
      <c r="H358" s="151">
        <v>293.39999999999998</v>
      </c>
      <c r="I358" s="152"/>
      <c r="L358" s="147"/>
      <c r="M358" s="153"/>
      <c r="T358" s="154"/>
      <c r="AT358" s="149" t="s">
        <v>154</v>
      </c>
      <c r="AU358" s="149" t="s">
        <v>86</v>
      </c>
      <c r="AV358" s="12" t="s">
        <v>86</v>
      </c>
      <c r="AW358" s="12" t="s">
        <v>32</v>
      </c>
      <c r="AX358" s="12" t="s">
        <v>84</v>
      </c>
      <c r="AY358" s="149" t="s">
        <v>145</v>
      </c>
    </row>
    <row r="359" spans="2:65" s="1" customFormat="1" ht="24.2" customHeight="1">
      <c r="B359" s="133"/>
      <c r="C359" s="134" t="s">
        <v>438</v>
      </c>
      <c r="D359" s="134" t="s">
        <v>147</v>
      </c>
      <c r="E359" s="135" t="s">
        <v>439</v>
      </c>
      <c r="F359" s="136" t="s">
        <v>440</v>
      </c>
      <c r="G359" s="137" t="s">
        <v>150</v>
      </c>
      <c r="H359" s="138">
        <v>293.39999999999998</v>
      </c>
      <c r="I359" s="139"/>
      <c r="J359" s="140">
        <f>ROUND(I359*H359,2)</f>
        <v>0</v>
      </c>
      <c r="K359" s="136" t="s">
        <v>151</v>
      </c>
      <c r="L359" s="32"/>
      <c r="M359" s="141" t="s">
        <v>1</v>
      </c>
      <c r="N359" s="142" t="s">
        <v>41</v>
      </c>
      <c r="P359" s="143">
        <f>O359*H359</f>
        <v>0</v>
      </c>
      <c r="Q359" s="143">
        <v>0</v>
      </c>
      <c r="R359" s="143">
        <f>Q359*H359</f>
        <v>0</v>
      </c>
      <c r="S359" s="143">
        <v>0</v>
      </c>
      <c r="T359" s="144">
        <f>S359*H359</f>
        <v>0</v>
      </c>
      <c r="AR359" s="145" t="s">
        <v>152</v>
      </c>
      <c r="AT359" s="145" t="s">
        <v>147</v>
      </c>
      <c r="AU359" s="145" t="s">
        <v>86</v>
      </c>
      <c r="AY359" s="17" t="s">
        <v>145</v>
      </c>
      <c r="BE359" s="146">
        <f>IF(N359="základní",J359,0)</f>
        <v>0</v>
      </c>
      <c r="BF359" s="146">
        <f>IF(N359="snížená",J359,0)</f>
        <v>0</v>
      </c>
      <c r="BG359" s="146">
        <f>IF(N359="zákl. přenesená",J359,0)</f>
        <v>0</v>
      </c>
      <c r="BH359" s="146">
        <f>IF(N359="sníž. přenesená",J359,0)</f>
        <v>0</v>
      </c>
      <c r="BI359" s="146">
        <f>IF(N359="nulová",J359,0)</f>
        <v>0</v>
      </c>
      <c r="BJ359" s="17" t="s">
        <v>84</v>
      </c>
      <c r="BK359" s="146">
        <f>ROUND(I359*H359,2)</f>
        <v>0</v>
      </c>
      <c r="BL359" s="17" t="s">
        <v>152</v>
      </c>
      <c r="BM359" s="145" t="s">
        <v>441</v>
      </c>
    </row>
    <row r="360" spans="2:65" s="12" customFormat="1" ht="11.25">
      <c r="B360" s="147"/>
      <c r="D360" s="148" t="s">
        <v>154</v>
      </c>
      <c r="E360" s="149" t="s">
        <v>1</v>
      </c>
      <c r="F360" s="150" t="s">
        <v>103</v>
      </c>
      <c r="H360" s="151">
        <v>293.39999999999998</v>
      </c>
      <c r="I360" s="152"/>
      <c r="L360" s="147"/>
      <c r="M360" s="153"/>
      <c r="T360" s="154"/>
      <c r="AT360" s="149" t="s">
        <v>154</v>
      </c>
      <c r="AU360" s="149" t="s">
        <v>86</v>
      </c>
      <c r="AV360" s="12" t="s">
        <v>86</v>
      </c>
      <c r="AW360" s="12" t="s">
        <v>32</v>
      </c>
      <c r="AX360" s="12" t="s">
        <v>84</v>
      </c>
      <c r="AY360" s="149" t="s">
        <v>145</v>
      </c>
    </row>
    <row r="361" spans="2:65" s="1" customFormat="1" ht="16.5" customHeight="1">
      <c r="B361" s="133"/>
      <c r="C361" s="175" t="s">
        <v>442</v>
      </c>
      <c r="D361" s="175" t="s">
        <v>297</v>
      </c>
      <c r="E361" s="176" t="s">
        <v>443</v>
      </c>
      <c r="F361" s="177" t="s">
        <v>444</v>
      </c>
      <c r="G361" s="178" t="s">
        <v>445</v>
      </c>
      <c r="H361" s="179">
        <v>5.8680000000000003</v>
      </c>
      <c r="I361" s="180"/>
      <c r="J361" s="181">
        <f>ROUND(I361*H361,2)</f>
        <v>0</v>
      </c>
      <c r="K361" s="177" t="s">
        <v>151</v>
      </c>
      <c r="L361" s="182"/>
      <c r="M361" s="183" t="s">
        <v>1</v>
      </c>
      <c r="N361" s="184" t="s">
        <v>41</v>
      </c>
      <c r="P361" s="143">
        <f>O361*H361</f>
        <v>0</v>
      </c>
      <c r="Q361" s="143">
        <v>1E-3</v>
      </c>
      <c r="R361" s="143">
        <f>Q361*H361</f>
        <v>5.8680000000000008E-3</v>
      </c>
      <c r="S361" s="143">
        <v>0</v>
      </c>
      <c r="T361" s="144">
        <f>S361*H361</f>
        <v>0</v>
      </c>
      <c r="AR361" s="145" t="s">
        <v>213</v>
      </c>
      <c r="AT361" s="145" t="s">
        <v>297</v>
      </c>
      <c r="AU361" s="145" t="s">
        <v>86</v>
      </c>
      <c r="AY361" s="17" t="s">
        <v>145</v>
      </c>
      <c r="BE361" s="146">
        <f>IF(N361="základní",J361,0)</f>
        <v>0</v>
      </c>
      <c r="BF361" s="146">
        <f>IF(N361="snížená",J361,0)</f>
        <v>0</v>
      </c>
      <c r="BG361" s="146">
        <f>IF(N361="zákl. přenesená",J361,0)</f>
        <v>0</v>
      </c>
      <c r="BH361" s="146">
        <f>IF(N361="sníž. přenesená",J361,0)</f>
        <v>0</v>
      </c>
      <c r="BI361" s="146">
        <f>IF(N361="nulová",J361,0)</f>
        <v>0</v>
      </c>
      <c r="BJ361" s="17" t="s">
        <v>84</v>
      </c>
      <c r="BK361" s="146">
        <f>ROUND(I361*H361,2)</f>
        <v>0</v>
      </c>
      <c r="BL361" s="17" t="s">
        <v>152</v>
      </c>
      <c r="BM361" s="145" t="s">
        <v>446</v>
      </c>
    </row>
    <row r="362" spans="2:65" s="12" customFormat="1" ht="11.25">
      <c r="B362" s="147"/>
      <c r="D362" s="148" t="s">
        <v>154</v>
      </c>
      <c r="F362" s="150" t="s">
        <v>447</v>
      </c>
      <c r="H362" s="151">
        <v>5.8680000000000003</v>
      </c>
      <c r="I362" s="152"/>
      <c r="L362" s="147"/>
      <c r="M362" s="153"/>
      <c r="T362" s="154"/>
      <c r="AT362" s="149" t="s">
        <v>154</v>
      </c>
      <c r="AU362" s="149" t="s">
        <v>86</v>
      </c>
      <c r="AV362" s="12" t="s">
        <v>86</v>
      </c>
      <c r="AW362" s="12" t="s">
        <v>3</v>
      </c>
      <c r="AX362" s="12" t="s">
        <v>84</v>
      </c>
      <c r="AY362" s="149" t="s">
        <v>145</v>
      </c>
    </row>
    <row r="363" spans="2:65" s="1" customFormat="1" ht="21.75" customHeight="1">
      <c r="B363" s="133"/>
      <c r="C363" s="134" t="s">
        <v>448</v>
      </c>
      <c r="D363" s="134" t="s">
        <v>147</v>
      </c>
      <c r="E363" s="135" t="s">
        <v>449</v>
      </c>
      <c r="F363" s="136" t="s">
        <v>450</v>
      </c>
      <c r="G363" s="137" t="s">
        <v>150</v>
      </c>
      <c r="H363" s="138">
        <v>293.39999999999998</v>
      </c>
      <c r="I363" s="139"/>
      <c r="J363" s="140">
        <f>ROUND(I363*H363,2)</f>
        <v>0</v>
      </c>
      <c r="K363" s="136" t="s">
        <v>151</v>
      </c>
      <c r="L363" s="32"/>
      <c r="M363" s="141" t="s">
        <v>1</v>
      </c>
      <c r="N363" s="142" t="s">
        <v>41</v>
      </c>
      <c r="P363" s="143">
        <f>O363*H363</f>
        <v>0</v>
      </c>
      <c r="Q363" s="143">
        <v>0</v>
      </c>
      <c r="R363" s="143">
        <f>Q363*H363</f>
        <v>0</v>
      </c>
      <c r="S363" s="143">
        <v>0</v>
      </c>
      <c r="T363" s="144">
        <f>S363*H363</f>
        <v>0</v>
      </c>
      <c r="AR363" s="145" t="s">
        <v>152</v>
      </c>
      <c r="AT363" s="145" t="s">
        <v>147</v>
      </c>
      <c r="AU363" s="145" t="s">
        <v>86</v>
      </c>
      <c r="AY363" s="17" t="s">
        <v>145</v>
      </c>
      <c r="BE363" s="146">
        <f>IF(N363="základní",J363,0)</f>
        <v>0</v>
      </c>
      <c r="BF363" s="146">
        <f>IF(N363="snížená",J363,0)</f>
        <v>0</v>
      </c>
      <c r="BG363" s="146">
        <f>IF(N363="zákl. přenesená",J363,0)</f>
        <v>0</v>
      </c>
      <c r="BH363" s="146">
        <f>IF(N363="sníž. přenesená",J363,0)</f>
        <v>0</v>
      </c>
      <c r="BI363" s="146">
        <f>IF(N363="nulová",J363,0)</f>
        <v>0</v>
      </c>
      <c r="BJ363" s="17" t="s">
        <v>84</v>
      </c>
      <c r="BK363" s="146">
        <f>ROUND(I363*H363,2)</f>
        <v>0</v>
      </c>
      <c r="BL363" s="17" t="s">
        <v>152</v>
      </c>
      <c r="BM363" s="145" t="s">
        <v>451</v>
      </c>
    </row>
    <row r="364" spans="2:65" s="12" customFormat="1" ht="11.25">
      <c r="B364" s="147"/>
      <c r="D364" s="148" t="s">
        <v>154</v>
      </c>
      <c r="E364" s="149" t="s">
        <v>1</v>
      </c>
      <c r="F364" s="150" t="s">
        <v>103</v>
      </c>
      <c r="H364" s="151">
        <v>293.39999999999998</v>
      </c>
      <c r="I364" s="152"/>
      <c r="L364" s="147"/>
      <c r="M364" s="153"/>
      <c r="T364" s="154"/>
      <c r="AT364" s="149" t="s">
        <v>154</v>
      </c>
      <c r="AU364" s="149" t="s">
        <v>86</v>
      </c>
      <c r="AV364" s="12" t="s">
        <v>86</v>
      </c>
      <c r="AW364" s="12" t="s">
        <v>32</v>
      </c>
      <c r="AX364" s="12" t="s">
        <v>84</v>
      </c>
      <c r="AY364" s="149" t="s">
        <v>145</v>
      </c>
    </row>
    <row r="365" spans="2:65" s="1" customFormat="1" ht="16.5" customHeight="1">
      <c r="B365" s="133"/>
      <c r="C365" s="134" t="s">
        <v>452</v>
      </c>
      <c r="D365" s="134" t="s">
        <v>147</v>
      </c>
      <c r="E365" s="135" t="s">
        <v>453</v>
      </c>
      <c r="F365" s="136" t="s">
        <v>454</v>
      </c>
      <c r="G365" s="137" t="s">
        <v>150</v>
      </c>
      <c r="H365" s="138">
        <v>293.39999999999998</v>
      </c>
      <c r="I365" s="139"/>
      <c r="J365" s="140">
        <f>ROUND(I365*H365,2)</f>
        <v>0</v>
      </c>
      <c r="K365" s="136" t="s">
        <v>151</v>
      </c>
      <c r="L365" s="32"/>
      <c r="M365" s="141" t="s">
        <v>1</v>
      </c>
      <c r="N365" s="142" t="s">
        <v>41</v>
      </c>
      <c r="P365" s="143">
        <f>O365*H365</f>
        <v>0</v>
      </c>
      <c r="Q365" s="143">
        <v>0</v>
      </c>
      <c r="R365" s="143">
        <f>Q365*H365</f>
        <v>0</v>
      </c>
      <c r="S365" s="143">
        <v>0</v>
      </c>
      <c r="T365" s="144">
        <f>S365*H365</f>
        <v>0</v>
      </c>
      <c r="AR365" s="145" t="s">
        <v>152</v>
      </c>
      <c r="AT365" s="145" t="s">
        <v>147</v>
      </c>
      <c r="AU365" s="145" t="s">
        <v>86</v>
      </c>
      <c r="AY365" s="17" t="s">
        <v>145</v>
      </c>
      <c r="BE365" s="146">
        <f>IF(N365="základní",J365,0)</f>
        <v>0</v>
      </c>
      <c r="BF365" s="146">
        <f>IF(N365="snížená",J365,0)</f>
        <v>0</v>
      </c>
      <c r="BG365" s="146">
        <f>IF(N365="zákl. přenesená",J365,0)</f>
        <v>0</v>
      </c>
      <c r="BH365" s="146">
        <f>IF(N365="sníž. přenesená",J365,0)</f>
        <v>0</v>
      </c>
      <c r="BI365" s="146">
        <f>IF(N365="nulová",J365,0)</f>
        <v>0</v>
      </c>
      <c r="BJ365" s="17" t="s">
        <v>84</v>
      </c>
      <c r="BK365" s="146">
        <f>ROUND(I365*H365,2)</f>
        <v>0</v>
      </c>
      <c r="BL365" s="17" t="s">
        <v>152</v>
      </c>
      <c r="BM365" s="145" t="s">
        <v>455</v>
      </c>
    </row>
    <row r="366" spans="2:65" s="12" customFormat="1" ht="11.25">
      <c r="B366" s="147"/>
      <c r="D366" s="148" t="s">
        <v>154</v>
      </c>
      <c r="E366" s="149" t="s">
        <v>1</v>
      </c>
      <c r="F366" s="150" t="s">
        <v>103</v>
      </c>
      <c r="H366" s="151">
        <v>293.39999999999998</v>
      </c>
      <c r="I366" s="152"/>
      <c r="L366" s="147"/>
      <c r="M366" s="153"/>
      <c r="T366" s="154"/>
      <c r="AT366" s="149" t="s">
        <v>154</v>
      </c>
      <c r="AU366" s="149" t="s">
        <v>86</v>
      </c>
      <c r="AV366" s="12" t="s">
        <v>86</v>
      </c>
      <c r="AW366" s="12" t="s">
        <v>32</v>
      </c>
      <c r="AX366" s="12" t="s">
        <v>84</v>
      </c>
      <c r="AY366" s="149" t="s">
        <v>145</v>
      </c>
    </row>
    <row r="367" spans="2:65" s="11" customFormat="1" ht="22.9" customHeight="1">
      <c r="B367" s="121"/>
      <c r="D367" s="122" t="s">
        <v>75</v>
      </c>
      <c r="E367" s="131" t="s">
        <v>152</v>
      </c>
      <c r="F367" s="131" t="s">
        <v>456</v>
      </c>
      <c r="I367" s="124"/>
      <c r="J367" s="132">
        <f>BK367</f>
        <v>0</v>
      </c>
      <c r="L367" s="121"/>
      <c r="M367" s="126"/>
      <c r="P367" s="127">
        <f>SUM(P368:P385)</f>
        <v>0</v>
      </c>
      <c r="R367" s="127">
        <f>SUM(R368:R385)</f>
        <v>128.39715194999999</v>
      </c>
      <c r="T367" s="128">
        <f>SUM(T368:T385)</f>
        <v>0</v>
      </c>
      <c r="AR367" s="122" t="s">
        <v>84</v>
      </c>
      <c r="AT367" s="129" t="s">
        <v>75</v>
      </c>
      <c r="AU367" s="129" t="s">
        <v>84</v>
      </c>
      <c r="AY367" s="122" t="s">
        <v>145</v>
      </c>
      <c r="BK367" s="130">
        <f>SUM(BK368:BK385)</f>
        <v>0</v>
      </c>
    </row>
    <row r="368" spans="2:65" s="1" customFormat="1" ht="24.2" customHeight="1">
      <c r="B368" s="133"/>
      <c r="C368" s="134" t="s">
        <v>457</v>
      </c>
      <c r="D368" s="134" t="s">
        <v>147</v>
      </c>
      <c r="E368" s="135" t="s">
        <v>458</v>
      </c>
      <c r="F368" s="136" t="s">
        <v>459</v>
      </c>
      <c r="G368" s="137" t="s">
        <v>253</v>
      </c>
      <c r="H368" s="138">
        <v>47.95</v>
      </c>
      <c r="I368" s="139"/>
      <c r="J368" s="140">
        <f>ROUND(I368*H368,2)</f>
        <v>0</v>
      </c>
      <c r="K368" s="136" t="s">
        <v>151</v>
      </c>
      <c r="L368" s="32"/>
      <c r="M368" s="141" t="s">
        <v>1</v>
      </c>
      <c r="N368" s="142" t="s">
        <v>41</v>
      </c>
      <c r="P368" s="143">
        <f>O368*H368</f>
        <v>0</v>
      </c>
      <c r="Q368" s="143">
        <v>1.8907700000000001</v>
      </c>
      <c r="R368" s="143">
        <f>Q368*H368</f>
        <v>90.662421500000008</v>
      </c>
      <c r="S368" s="143">
        <v>0</v>
      </c>
      <c r="T368" s="144">
        <f>S368*H368</f>
        <v>0</v>
      </c>
      <c r="AR368" s="145" t="s">
        <v>152</v>
      </c>
      <c r="AT368" s="145" t="s">
        <v>147</v>
      </c>
      <c r="AU368" s="145" t="s">
        <v>86</v>
      </c>
      <c r="AY368" s="17" t="s">
        <v>145</v>
      </c>
      <c r="BE368" s="146">
        <f>IF(N368="základní",J368,0)</f>
        <v>0</v>
      </c>
      <c r="BF368" s="146">
        <f>IF(N368="snížená",J368,0)</f>
        <v>0</v>
      </c>
      <c r="BG368" s="146">
        <f>IF(N368="zákl. přenesená",J368,0)</f>
        <v>0</v>
      </c>
      <c r="BH368" s="146">
        <f>IF(N368="sníž. přenesená",J368,0)</f>
        <v>0</v>
      </c>
      <c r="BI368" s="146">
        <f>IF(N368="nulová",J368,0)</f>
        <v>0</v>
      </c>
      <c r="BJ368" s="17" t="s">
        <v>84</v>
      </c>
      <c r="BK368" s="146">
        <f>ROUND(I368*H368,2)</f>
        <v>0</v>
      </c>
      <c r="BL368" s="17" t="s">
        <v>152</v>
      </c>
      <c r="BM368" s="145" t="s">
        <v>460</v>
      </c>
    </row>
    <row r="369" spans="2:65" s="13" customFormat="1" ht="11.25">
      <c r="B369" s="155"/>
      <c r="D369" s="148" t="s">
        <v>154</v>
      </c>
      <c r="E369" s="156" t="s">
        <v>1</v>
      </c>
      <c r="F369" s="157" t="s">
        <v>461</v>
      </c>
      <c r="H369" s="156" t="s">
        <v>1</v>
      </c>
      <c r="I369" s="158"/>
      <c r="L369" s="155"/>
      <c r="M369" s="159"/>
      <c r="T369" s="160"/>
      <c r="AT369" s="156" t="s">
        <v>154</v>
      </c>
      <c r="AU369" s="156" t="s">
        <v>86</v>
      </c>
      <c r="AV369" s="13" t="s">
        <v>84</v>
      </c>
      <c r="AW369" s="13" t="s">
        <v>32</v>
      </c>
      <c r="AX369" s="13" t="s">
        <v>76</v>
      </c>
      <c r="AY369" s="156" t="s">
        <v>145</v>
      </c>
    </row>
    <row r="370" spans="2:65" s="12" customFormat="1" ht="11.25">
      <c r="B370" s="147"/>
      <c r="D370" s="148" t="s">
        <v>154</v>
      </c>
      <c r="E370" s="149" t="s">
        <v>1</v>
      </c>
      <c r="F370" s="150" t="s">
        <v>462</v>
      </c>
      <c r="H370" s="151">
        <v>44.8</v>
      </c>
      <c r="I370" s="152"/>
      <c r="L370" s="147"/>
      <c r="M370" s="153"/>
      <c r="T370" s="154"/>
      <c r="AT370" s="149" t="s">
        <v>154</v>
      </c>
      <c r="AU370" s="149" t="s">
        <v>86</v>
      </c>
      <c r="AV370" s="12" t="s">
        <v>86</v>
      </c>
      <c r="AW370" s="12" t="s">
        <v>32</v>
      </c>
      <c r="AX370" s="12" t="s">
        <v>76</v>
      </c>
      <c r="AY370" s="149" t="s">
        <v>145</v>
      </c>
    </row>
    <row r="371" spans="2:65" s="13" customFormat="1" ht="11.25">
      <c r="B371" s="155"/>
      <c r="D371" s="148" t="s">
        <v>154</v>
      </c>
      <c r="E371" s="156" t="s">
        <v>1</v>
      </c>
      <c r="F371" s="157" t="s">
        <v>463</v>
      </c>
      <c r="H371" s="156" t="s">
        <v>1</v>
      </c>
      <c r="I371" s="158"/>
      <c r="L371" s="155"/>
      <c r="M371" s="159"/>
      <c r="T371" s="160"/>
      <c r="AT371" s="156" t="s">
        <v>154</v>
      </c>
      <c r="AU371" s="156" t="s">
        <v>86</v>
      </c>
      <c r="AV371" s="13" t="s">
        <v>84</v>
      </c>
      <c r="AW371" s="13" t="s">
        <v>32</v>
      </c>
      <c r="AX371" s="13" t="s">
        <v>76</v>
      </c>
      <c r="AY371" s="156" t="s">
        <v>145</v>
      </c>
    </row>
    <row r="372" spans="2:65" s="12" customFormat="1" ht="11.25">
      <c r="B372" s="147"/>
      <c r="D372" s="148" t="s">
        <v>154</v>
      </c>
      <c r="E372" s="149" t="s">
        <v>1</v>
      </c>
      <c r="F372" s="150" t="s">
        <v>464</v>
      </c>
      <c r="H372" s="151">
        <v>3.15</v>
      </c>
      <c r="I372" s="152"/>
      <c r="L372" s="147"/>
      <c r="M372" s="153"/>
      <c r="T372" s="154"/>
      <c r="AT372" s="149" t="s">
        <v>154</v>
      </c>
      <c r="AU372" s="149" t="s">
        <v>86</v>
      </c>
      <c r="AV372" s="12" t="s">
        <v>86</v>
      </c>
      <c r="AW372" s="12" t="s">
        <v>32</v>
      </c>
      <c r="AX372" s="12" t="s">
        <v>76</v>
      </c>
      <c r="AY372" s="149" t="s">
        <v>145</v>
      </c>
    </row>
    <row r="373" spans="2:65" s="14" customFormat="1" ht="11.25">
      <c r="B373" s="161"/>
      <c r="D373" s="148" t="s">
        <v>154</v>
      </c>
      <c r="E373" s="162" t="s">
        <v>465</v>
      </c>
      <c r="F373" s="163" t="s">
        <v>182</v>
      </c>
      <c r="H373" s="164">
        <v>47.95</v>
      </c>
      <c r="I373" s="165"/>
      <c r="L373" s="161"/>
      <c r="M373" s="166"/>
      <c r="T373" s="167"/>
      <c r="AT373" s="162" t="s">
        <v>154</v>
      </c>
      <c r="AU373" s="162" t="s">
        <v>86</v>
      </c>
      <c r="AV373" s="14" t="s">
        <v>183</v>
      </c>
      <c r="AW373" s="14" t="s">
        <v>32</v>
      </c>
      <c r="AX373" s="14" t="s">
        <v>84</v>
      </c>
      <c r="AY373" s="162" t="s">
        <v>145</v>
      </c>
    </row>
    <row r="374" spans="2:65" s="1" customFormat="1" ht="16.5" customHeight="1">
      <c r="B374" s="133"/>
      <c r="C374" s="134" t="s">
        <v>466</v>
      </c>
      <c r="D374" s="134" t="s">
        <v>147</v>
      </c>
      <c r="E374" s="135" t="s">
        <v>467</v>
      </c>
      <c r="F374" s="136" t="s">
        <v>468</v>
      </c>
      <c r="G374" s="137" t="s">
        <v>253</v>
      </c>
      <c r="H374" s="138">
        <v>1.0129999999999999</v>
      </c>
      <c r="I374" s="139"/>
      <c r="J374" s="140">
        <f>ROUND(I374*H374,2)</f>
        <v>0</v>
      </c>
      <c r="K374" s="136" t="s">
        <v>151</v>
      </c>
      <c r="L374" s="32"/>
      <c r="M374" s="141" t="s">
        <v>1</v>
      </c>
      <c r="N374" s="142" t="s">
        <v>41</v>
      </c>
      <c r="P374" s="143">
        <f>O374*H374</f>
        <v>0</v>
      </c>
      <c r="Q374" s="143">
        <v>1.8907700000000001</v>
      </c>
      <c r="R374" s="143">
        <f>Q374*H374</f>
        <v>1.9153500099999998</v>
      </c>
      <c r="S374" s="143">
        <v>0</v>
      </c>
      <c r="T374" s="144">
        <f>S374*H374</f>
        <v>0</v>
      </c>
      <c r="AR374" s="145" t="s">
        <v>152</v>
      </c>
      <c r="AT374" s="145" t="s">
        <v>147</v>
      </c>
      <c r="AU374" s="145" t="s">
        <v>86</v>
      </c>
      <c r="AY374" s="17" t="s">
        <v>145</v>
      </c>
      <c r="BE374" s="146">
        <f>IF(N374="základní",J374,0)</f>
        <v>0</v>
      </c>
      <c r="BF374" s="146">
        <f>IF(N374="snížená",J374,0)</f>
        <v>0</v>
      </c>
      <c r="BG374" s="146">
        <f>IF(N374="zákl. přenesená",J374,0)</f>
        <v>0</v>
      </c>
      <c r="BH374" s="146">
        <f>IF(N374="sníž. přenesená",J374,0)</f>
        <v>0</v>
      </c>
      <c r="BI374" s="146">
        <f>IF(N374="nulová",J374,0)</f>
        <v>0</v>
      </c>
      <c r="BJ374" s="17" t="s">
        <v>84</v>
      </c>
      <c r="BK374" s="146">
        <f>ROUND(I374*H374,2)</f>
        <v>0</v>
      </c>
      <c r="BL374" s="17" t="s">
        <v>152</v>
      </c>
      <c r="BM374" s="145" t="s">
        <v>469</v>
      </c>
    </row>
    <row r="375" spans="2:65" s="13" customFormat="1" ht="11.25">
      <c r="B375" s="155"/>
      <c r="D375" s="148" t="s">
        <v>154</v>
      </c>
      <c r="E375" s="156" t="s">
        <v>1</v>
      </c>
      <c r="F375" s="157" t="s">
        <v>233</v>
      </c>
      <c r="H375" s="156" t="s">
        <v>1</v>
      </c>
      <c r="I375" s="158"/>
      <c r="L375" s="155"/>
      <c r="M375" s="159"/>
      <c r="T375" s="160"/>
      <c r="AT375" s="156" t="s">
        <v>154</v>
      </c>
      <c r="AU375" s="156" t="s">
        <v>86</v>
      </c>
      <c r="AV375" s="13" t="s">
        <v>84</v>
      </c>
      <c r="AW375" s="13" t="s">
        <v>32</v>
      </c>
      <c r="AX375" s="13" t="s">
        <v>76</v>
      </c>
      <c r="AY375" s="156" t="s">
        <v>145</v>
      </c>
    </row>
    <row r="376" spans="2:65" s="12" customFormat="1" ht="11.25">
      <c r="B376" s="147"/>
      <c r="D376" s="148" t="s">
        <v>154</v>
      </c>
      <c r="E376" s="149" t="s">
        <v>1</v>
      </c>
      <c r="F376" s="150" t="s">
        <v>470</v>
      </c>
      <c r="H376" s="151">
        <v>1.0129999999999999</v>
      </c>
      <c r="I376" s="152"/>
      <c r="L376" s="147"/>
      <c r="M376" s="153"/>
      <c r="T376" s="154"/>
      <c r="AT376" s="149" t="s">
        <v>154</v>
      </c>
      <c r="AU376" s="149" t="s">
        <v>86</v>
      </c>
      <c r="AV376" s="12" t="s">
        <v>86</v>
      </c>
      <c r="AW376" s="12" t="s">
        <v>32</v>
      </c>
      <c r="AX376" s="12" t="s">
        <v>84</v>
      </c>
      <c r="AY376" s="149" t="s">
        <v>145</v>
      </c>
    </row>
    <row r="377" spans="2:65" s="1" customFormat="1" ht="33" customHeight="1">
      <c r="B377" s="133"/>
      <c r="C377" s="134" t="s">
        <v>471</v>
      </c>
      <c r="D377" s="134" t="s">
        <v>147</v>
      </c>
      <c r="E377" s="135" t="s">
        <v>472</v>
      </c>
      <c r="F377" s="136" t="s">
        <v>473</v>
      </c>
      <c r="G377" s="137" t="s">
        <v>253</v>
      </c>
      <c r="H377" s="138">
        <v>0.97199999999999998</v>
      </c>
      <c r="I377" s="139"/>
      <c r="J377" s="140">
        <f>ROUND(I377*H377,2)</f>
        <v>0</v>
      </c>
      <c r="K377" s="136" t="s">
        <v>151</v>
      </c>
      <c r="L377" s="32"/>
      <c r="M377" s="141" t="s">
        <v>1</v>
      </c>
      <c r="N377" s="142" t="s">
        <v>41</v>
      </c>
      <c r="P377" s="143">
        <f>O377*H377</f>
        <v>0</v>
      </c>
      <c r="Q377" s="143">
        <v>2.3010199999999998</v>
      </c>
      <c r="R377" s="143">
        <f>Q377*H377</f>
        <v>2.2365914399999998</v>
      </c>
      <c r="S377" s="143">
        <v>0</v>
      </c>
      <c r="T377" s="144">
        <f>S377*H377</f>
        <v>0</v>
      </c>
      <c r="AR377" s="145" t="s">
        <v>152</v>
      </c>
      <c r="AT377" s="145" t="s">
        <v>147</v>
      </c>
      <c r="AU377" s="145" t="s">
        <v>86</v>
      </c>
      <c r="AY377" s="17" t="s">
        <v>145</v>
      </c>
      <c r="BE377" s="146">
        <f>IF(N377="základní",J377,0)</f>
        <v>0</v>
      </c>
      <c r="BF377" s="146">
        <f>IF(N377="snížená",J377,0)</f>
        <v>0</v>
      </c>
      <c r="BG377" s="146">
        <f>IF(N377="zákl. přenesená",J377,0)</f>
        <v>0</v>
      </c>
      <c r="BH377" s="146">
        <f>IF(N377="sníž. přenesená",J377,0)</f>
        <v>0</v>
      </c>
      <c r="BI377" s="146">
        <f>IF(N377="nulová",J377,0)</f>
        <v>0</v>
      </c>
      <c r="BJ377" s="17" t="s">
        <v>84</v>
      </c>
      <c r="BK377" s="146">
        <f>ROUND(I377*H377,2)</f>
        <v>0</v>
      </c>
      <c r="BL377" s="17" t="s">
        <v>152</v>
      </c>
      <c r="BM377" s="145" t="s">
        <v>474</v>
      </c>
    </row>
    <row r="378" spans="2:65" s="12" customFormat="1" ht="11.25">
      <c r="B378" s="147"/>
      <c r="D378" s="148" t="s">
        <v>154</v>
      </c>
      <c r="E378" s="149" t="s">
        <v>1</v>
      </c>
      <c r="F378" s="150" t="s">
        <v>475</v>
      </c>
      <c r="H378" s="151">
        <v>0.97199999999999998</v>
      </c>
      <c r="I378" s="152"/>
      <c r="L378" s="147"/>
      <c r="M378" s="153"/>
      <c r="T378" s="154"/>
      <c r="AT378" s="149" t="s">
        <v>154</v>
      </c>
      <c r="AU378" s="149" t="s">
        <v>86</v>
      </c>
      <c r="AV378" s="12" t="s">
        <v>86</v>
      </c>
      <c r="AW378" s="12" t="s">
        <v>32</v>
      </c>
      <c r="AX378" s="12" t="s">
        <v>84</v>
      </c>
      <c r="AY378" s="149" t="s">
        <v>145</v>
      </c>
    </row>
    <row r="379" spans="2:65" s="1" customFormat="1" ht="16.5" customHeight="1">
      <c r="B379" s="133"/>
      <c r="C379" s="134" t="s">
        <v>476</v>
      </c>
      <c r="D379" s="134" t="s">
        <v>147</v>
      </c>
      <c r="E379" s="135" t="s">
        <v>477</v>
      </c>
      <c r="F379" s="136" t="s">
        <v>478</v>
      </c>
      <c r="G379" s="137" t="s">
        <v>150</v>
      </c>
      <c r="H379" s="138">
        <v>11.34</v>
      </c>
      <c r="I379" s="139"/>
      <c r="J379" s="140">
        <f>ROUND(I379*H379,2)</f>
        <v>0</v>
      </c>
      <c r="K379" s="136" t="s">
        <v>151</v>
      </c>
      <c r="L379" s="32"/>
      <c r="M379" s="141" t="s">
        <v>1</v>
      </c>
      <c r="N379" s="142" t="s">
        <v>41</v>
      </c>
      <c r="P379" s="143">
        <f>O379*H379</f>
        <v>0</v>
      </c>
      <c r="Q379" s="143">
        <v>6.3899999999999998E-3</v>
      </c>
      <c r="R379" s="143">
        <f>Q379*H379</f>
        <v>7.2462600000000002E-2</v>
      </c>
      <c r="S379" s="143">
        <v>0</v>
      </c>
      <c r="T379" s="144">
        <f>S379*H379</f>
        <v>0</v>
      </c>
      <c r="AR379" s="145" t="s">
        <v>152</v>
      </c>
      <c r="AT379" s="145" t="s">
        <v>147</v>
      </c>
      <c r="AU379" s="145" t="s">
        <v>86</v>
      </c>
      <c r="AY379" s="17" t="s">
        <v>145</v>
      </c>
      <c r="BE379" s="146">
        <f>IF(N379="základní",J379,0)</f>
        <v>0</v>
      </c>
      <c r="BF379" s="146">
        <f>IF(N379="snížená",J379,0)</f>
        <v>0</v>
      </c>
      <c r="BG379" s="146">
        <f>IF(N379="zákl. přenesená",J379,0)</f>
        <v>0</v>
      </c>
      <c r="BH379" s="146">
        <f>IF(N379="sníž. přenesená",J379,0)</f>
        <v>0</v>
      </c>
      <c r="BI379" s="146">
        <f>IF(N379="nulová",J379,0)</f>
        <v>0</v>
      </c>
      <c r="BJ379" s="17" t="s">
        <v>84</v>
      </c>
      <c r="BK379" s="146">
        <f>ROUND(I379*H379,2)</f>
        <v>0</v>
      </c>
      <c r="BL379" s="17" t="s">
        <v>152</v>
      </c>
      <c r="BM379" s="145" t="s">
        <v>479</v>
      </c>
    </row>
    <row r="380" spans="2:65" s="12" customFormat="1" ht="11.25">
      <c r="B380" s="147"/>
      <c r="D380" s="148" t="s">
        <v>154</v>
      </c>
      <c r="E380" s="149" t="s">
        <v>1</v>
      </c>
      <c r="F380" s="150" t="s">
        <v>480</v>
      </c>
      <c r="H380" s="151">
        <v>11.34</v>
      </c>
      <c r="I380" s="152"/>
      <c r="L380" s="147"/>
      <c r="M380" s="153"/>
      <c r="T380" s="154"/>
      <c r="AT380" s="149" t="s">
        <v>154</v>
      </c>
      <c r="AU380" s="149" t="s">
        <v>86</v>
      </c>
      <c r="AV380" s="12" t="s">
        <v>86</v>
      </c>
      <c r="AW380" s="12" t="s">
        <v>32</v>
      </c>
      <c r="AX380" s="12" t="s">
        <v>84</v>
      </c>
      <c r="AY380" s="149" t="s">
        <v>145</v>
      </c>
    </row>
    <row r="381" spans="2:65" s="1" customFormat="1" ht="24.2" customHeight="1">
      <c r="B381" s="133"/>
      <c r="C381" s="134" t="s">
        <v>481</v>
      </c>
      <c r="D381" s="134" t="s">
        <v>147</v>
      </c>
      <c r="E381" s="135" t="s">
        <v>482</v>
      </c>
      <c r="F381" s="136" t="s">
        <v>483</v>
      </c>
      <c r="G381" s="137" t="s">
        <v>253</v>
      </c>
      <c r="H381" s="138">
        <v>5.76</v>
      </c>
      <c r="I381" s="139"/>
      <c r="J381" s="140">
        <f>ROUND(I381*H381,2)</f>
        <v>0</v>
      </c>
      <c r="K381" s="136" t="s">
        <v>151</v>
      </c>
      <c r="L381" s="32"/>
      <c r="M381" s="141" t="s">
        <v>1</v>
      </c>
      <c r="N381" s="142" t="s">
        <v>41</v>
      </c>
      <c r="P381" s="143">
        <f>O381*H381</f>
        <v>0</v>
      </c>
      <c r="Q381" s="143">
        <v>2.79989</v>
      </c>
      <c r="R381" s="143">
        <f>Q381*H381</f>
        <v>16.1273664</v>
      </c>
      <c r="S381" s="143">
        <v>0</v>
      </c>
      <c r="T381" s="144">
        <f>S381*H381</f>
        <v>0</v>
      </c>
      <c r="AR381" s="145" t="s">
        <v>152</v>
      </c>
      <c r="AT381" s="145" t="s">
        <v>147</v>
      </c>
      <c r="AU381" s="145" t="s">
        <v>86</v>
      </c>
      <c r="AY381" s="17" t="s">
        <v>145</v>
      </c>
      <c r="BE381" s="146">
        <f>IF(N381="základní",J381,0)</f>
        <v>0</v>
      </c>
      <c r="BF381" s="146">
        <f>IF(N381="snížená",J381,0)</f>
        <v>0</v>
      </c>
      <c r="BG381" s="146">
        <f>IF(N381="zákl. přenesená",J381,0)</f>
        <v>0</v>
      </c>
      <c r="BH381" s="146">
        <f>IF(N381="sníž. přenesená",J381,0)</f>
        <v>0</v>
      </c>
      <c r="BI381" s="146">
        <f>IF(N381="nulová",J381,0)</f>
        <v>0</v>
      </c>
      <c r="BJ381" s="17" t="s">
        <v>84</v>
      </c>
      <c r="BK381" s="146">
        <f>ROUND(I381*H381,2)</f>
        <v>0</v>
      </c>
      <c r="BL381" s="17" t="s">
        <v>152</v>
      </c>
      <c r="BM381" s="145" t="s">
        <v>484</v>
      </c>
    </row>
    <row r="382" spans="2:65" s="12" customFormat="1" ht="11.25">
      <c r="B382" s="147"/>
      <c r="D382" s="148" t="s">
        <v>154</v>
      </c>
      <c r="E382" s="149" t="s">
        <v>1</v>
      </c>
      <c r="F382" s="150" t="s">
        <v>485</v>
      </c>
      <c r="H382" s="151">
        <v>5.76</v>
      </c>
      <c r="I382" s="152"/>
      <c r="L382" s="147"/>
      <c r="M382" s="153"/>
      <c r="T382" s="154"/>
      <c r="AT382" s="149" t="s">
        <v>154</v>
      </c>
      <c r="AU382" s="149" t="s">
        <v>86</v>
      </c>
      <c r="AV382" s="12" t="s">
        <v>86</v>
      </c>
      <c r="AW382" s="12" t="s">
        <v>32</v>
      </c>
      <c r="AX382" s="12" t="s">
        <v>84</v>
      </c>
      <c r="AY382" s="149" t="s">
        <v>145</v>
      </c>
    </row>
    <row r="383" spans="2:65" s="1" customFormat="1" ht="24.2" customHeight="1">
      <c r="B383" s="133"/>
      <c r="C383" s="134" t="s">
        <v>486</v>
      </c>
      <c r="D383" s="134" t="s">
        <v>147</v>
      </c>
      <c r="E383" s="135" t="s">
        <v>487</v>
      </c>
      <c r="F383" s="136" t="s">
        <v>488</v>
      </c>
      <c r="G383" s="137" t="s">
        <v>253</v>
      </c>
      <c r="H383" s="138">
        <v>7.2</v>
      </c>
      <c r="I383" s="139"/>
      <c r="J383" s="140">
        <f>ROUND(I383*H383,2)</f>
        <v>0</v>
      </c>
      <c r="K383" s="136" t="s">
        <v>151</v>
      </c>
      <c r="L383" s="32"/>
      <c r="M383" s="141" t="s">
        <v>1</v>
      </c>
      <c r="N383" s="142" t="s">
        <v>41</v>
      </c>
      <c r="P383" s="143">
        <f>O383*H383</f>
        <v>0</v>
      </c>
      <c r="Q383" s="143">
        <v>2.4142999999999999</v>
      </c>
      <c r="R383" s="143">
        <f>Q383*H383</f>
        <v>17.382960000000001</v>
      </c>
      <c r="S383" s="143">
        <v>0</v>
      </c>
      <c r="T383" s="144">
        <f>S383*H383</f>
        <v>0</v>
      </c>
      <c r="AR383" s="145" t="s">
        <v>152</v>
      </c>
      <c r="AT383" s="145" t="s">
        <v>147</v>
      </c>
      <c r="AU383" s="145" t="s">
        <v>86</v>
      </c>
      <c r="AY383" s="17" t="s">
        <v>145</v>
      </c>
      <c r="BE383" s="146">
        <f>IF(N383="základní",J383,0)</f>
        <v>0</v>
      </c>
      <c r="BF383" s="146">
        <f>IF(N383="snížená",J383,0)</f>
        <v>0</v>
      </c>
      <c r="BG383" s="146">
        <f>IF(N383="zákl. přenesená",J383,0)</f>
        <v>0</v>
      </c>
      <c r="BH383" s="146">
        <f>IF(N383="sníž. přenesená",J383,0)</f>
        <v>0</v>
      </c>
      <c r="BI383" s="146">
        <f>IF(N383="nulová",J383,0)</f>
        <v>0</v>
      </c>
      <c r="BJ383" s="17" t="s">
        <v>84</v>
      </c>
      <c r="BK383" s="146">
        <f>ROUND(I383*H383,2)</f>
        <v>0</v>
      </c>
      <c r="BL383" s="17" t="s">
        <v>152</v>
      </c>
      <c r="BM383" s="145" t="s">
        <v>489</v>
      </c>
    </row>
    <row r="384" spans="2:65" s="13" customFormat="1" ht="11.25">
      <c r="B384" s="155"/>
      <c r="D384" s="148" t="s">
        <v>154</v>
      </c>
      <c r="E384" s="156" t="s">
        <v>1</v>
      </c>
      <c r="F384" s="157" t="s">
        <v>490</v>
      </c>
      <c r="H384" s="156" t="s">
        <v>1</v>
      </c>
      <c r="I384" s="158"/>
      <c r="L384" s="155"/>
      <c r="M384" s="159"/>
      <c r="T384" s="160"/>
      <c r="AT384" s="156" t="s">
        <v>154</v>
      </c>
      <c r="AU384" s="156" t="s">
        <v>86</v>
      </c>
      <c r="AV384" s="13" t="s">
        <v>84</v>
      </c>
      <c r="AW384" s="13" t="s">
        <v>32</v>
      </c>
      <c r="AX384" s="13" t="s">
        <v>76</v>
      </c>
      <c r="AY384" s="156" t="s">
        <v>145</v>
      </c>
    </row>
    <row r="385" spans="2:65" s="12" customFormat="1" ht="11.25">
      <c r="B385" s="147"/>
      <c r="D385" s="148" t="s">
        <v>154</v>
      </c>
      <c r="E385" s="149" t="s">
        <v>1</v>
      </c>
      <c r="F385" s="150" t="s">
        <v>491</v>
      </c>
      <c r="H385" s="151">
        <v>7.2</v>
      </c>
      <c r="I385" s="152"/>
      <c r="L385" s="147"/>
      <c r="M385" s="153"/>
      <c r="T385" s="154"/>
      <c r="AT385" s="149" t="s">
        <v>154</v>
      </c>
      <c r="AU385" s="149" t="s">
        <v>86</v>
      </c>
      <c r="AV385" s="12" t="s">
        <v>86</v>
      </c>
      <c r="AW385" s="12" t="s">
        <v>32</v>
      </c>
      <c r="AX385" s="12" t="s">
        <v>84</v>
      </c>
      <c r="AY385" s="149" t="s">
        <v>145</v>
      </c>
    </row>
    <row r="386" spans="2:65" s="11" customFormat="1" ht="22.9" customHeight="1">
      <c r="B386" s="121"/>
      <c r="D386" s="122" t="s">
        <v>75</v>
      </c>
      <c r="E386" s="131" t="s">
        <v>198</v>
      </c>
      <c r="F386" s="131" t="s">
        <v>492</v>
      </c>
      <c r="I386" s="124"/>
      <c r="J386" s="132">
        <f>BK386</f>
        <v>0</v>
      </c>
      <c r="L386" s="121"/>
      <c r="M386" s="126"/>
      <c r="P386" s="127">
        <f>SUM(P387:P427)</f>
        <v>0</v>
      </c>
      <c r="R386" s="127">
        <f>SUM(R387:R427)</f>
        <v>175.72775850000002</v>
      </c>
      <c r="T386" s="128">
        <f>SUM(T387:T427)</f>
        <v>0</v>
      </c>
      <c r="AR386" s="122" t="s">
        <v>84</v>
      </c>
      <c r="AT386" s="129" t="s">
        <v>75</v>
      </c>
      <c r="AU386" s="129" t="s">
        <v>84</v>
      </c>
      <c r="AY386" s="122" t="s">
        <v>145</v>
      </c>
      <c r="BK386" s="130">
        <f>SUM(BK387:BK427)</f>
        <v>0</v>
      </c>
    </row>
    <row r="387" spans="2:65" s="1" customFormat="1" ht="24.2" customHeight="1">
      <c r="B387" s="133"/>
      <c r="C387" s="134" t="s">
        <v>493</v>
      </c>
      <c r="D387" s="134" t="s">
        <v>147</v>
      </c>
      <c r="E387" s="135" t="s">
        <v>494</v>
      </c>
      <c r="F387" s="136" t="s">
        <v>495</v>
      </c>
      <c r="G387" s="137" t="s">
        <v>150</v>
      </c>
      <c r="H387" s="138">
        <v>118.2</v>
      </c>
      <c r="I387" s="139"/>
      <c r="J387" s="140">
        <f>ROUND(I387*H387,2)</f>
        <v>0</v>
      </c>
      <c r="K387" s="136" t="s">
        <v>151</v>
      </c>
      <c r="L387" s="32"/>
      <c r="M387" s="141" t="s">
        <v>1</v>
      </c>
      <c r="N387" s="142" t="s">
        <v>41</v>
      </c>
      <c r="P387" s="143">
        <f>O387*H387</f>
        <v>0</v>
      </c>
      <c r="Q387" s="143">
        <v>0.23</v>
      </c>
      <c r="R387" s="143">
        <f>Q387*H387</f>
        <v>27.186000000000003</v>
      </c>
      <c r="S387" s="143">
        <v>0</v>
      </c>
      <c r="T387" s="144">
        <f>S387*H387</f>
        <v>0</v>
      </c>
      <c r="AR387" s="145" t="s">
        <v>152</v>
      </c>
      <c r="AT387" s="145" t="s">
        <v>147</v>
      </c>
      <c r="AU387" s="145" t="s">
        <v>86</v>
      </c>
      <c r="AY387" s="17" t="s">
        <v>145</v>
      </c>
      <c r="BE387" s="146">
        <f>IF(N387="základní",J387,0)</f>
        <v>0</v>
      </c>
      <c r="BF387" s="146">
        <f>IF(N387="snížená",J387,0)</f>
        <v>0</v>
      </c>
      <c r="BG387" s="146">
        <f>IF(N387="zákl. přenesená",J387,0)</f>
        <v>0</v>
      </c>
      <c r="BH387" s="146">
        <f>IF(N387="sníž. přenesená",J387,0)</f>
        <v>0</v>
      </c>
      <c r="BI387" s="146">
        <f>IF(N387="nulová",J387,0)</f>
        <v>0</v>
      </c>
      <c r="BJ387" s="17" t="s">
        <v>84</v>
      </c>
      <c r="BK387" s="146">
        <f>ROUND(I387*H387,2)</f>
        <v>0</v>
      </c>
      <c r="BL387" s="17" t="s">
        <v>152</v>
      </c>
      <c r="BM387" s="145" t="s">
        <v>496</v>
      </c>
    </row>
    <row r="388" spans="2:65" s="13" customFormat="1" ht="11.25">
      <c r="B388" s="155"/>
      <c r="D388" s="148" t="s">
        <v>154</v>
      </c>
      <c r="E388" s="156" t="s">
        <v>1</v>
      </c>
      <c r="F388" s="157" t="s">
        <v>497</v>
      </c>
      <c r="H388" s="156" t="s">
        <v>1</v>
      </c>
      <c r="I388" s="158"/>
      <c r="L388" s="155"/>
      <c r="M388" s="159"/>
      <c r="T388" s="160"/>
      <c r="AT388" s="156" t="s">
        <v>154</v>
      </c>
      <c r="AU388" s="156" t="s">
        <v>86</v>
      </c>
      <c r="AV388" s="13" t="s">
        <v>84</v>
      </c>
      <c r="AW388" s="13" t="s">
        <v>32</v>
      </c>
      <c r="AX388" s="13" t="s">
        <v>76</v>
      </c>
      <c r="AY388" s="156" t="s">
        <v>145</v>
      </c>
    </row>
    <row r="389" spans="2:65" s="12" customFormat="1" ht="11.25">
      <c r="B389" s="147"/>
      <c r="D389" s="148" t="s">
        <v>154</v>
      </c>
      <c r="E389" s="149" t="s">
        <v>1</v>
      </c>
      <c r="F389" s="150" t="s">
        <v>498</v>
      </c>
      <c r="H389" s="151">
        <v>118.2</v>
      </c>
      <c r="I389" s="152"/>
      <c r="L389" s="147"/>
      <c r="M389" s="153"/>
      <c r="T389" s="154"/>
      <c r="AT389" s="149" t="s">
        <v>154</v>
      </c>
      <c r="AU389" s="149" t="s">
        <v>86</v>
      </c>
      <c r="AV389" s="12" t="s">
        <v>86</v>
      </c>
      <c r="AW389" s="12" t="s">
        <v>32</v>
      </c>
      <c r="AX389" s="12" t="s">
        <v>84</v>
      </c>
      <c r="AY389" s="149" t="s">
        <v>145</v>
      </c>
    </row>
    <row r="390" spans="2:65" s="1" customFormat="1" ht="21.75" customHeight="1">
      <c r="B390" s="133"/>
      <c r="C390" s="134" t="s">
        <v>499</v>
      </c>
      <c r="D390" s="134" t="s">
        <v>147</v>
      </c>
      <c r="E390" s="135" t="s">
        <v>500</v>
      </c>
      <c r="F390" s="136" t="s">
        <v>501</v>
      </c>
      <c r="G390" s="137" t="s">
        <v>150</v>
      </c>
      <c r="H390" s="138">
        <v>172.45</v>
      </c>
      <c r="I390" s="139"/>
      <c r="J390" s="140">
        <f>ROUND(I390*H390,2)</f>
        <v>0</v>
      </c>
      <c r="K390" s="136" t="s">
        <v>151</v>
      </c>
      <c r="L390" s="32"/>
      <c r="M390" s="141" t="s">
        <v>1</v>
      </c>
      <c r="N390" s="142" t="s">
        <v>41</v>
      </c>
      <c r="P390" s="143">
        <f>O390*H390</f>
        <v>0</v>
      </c>
      <c r="Q390" s="143">
        <v>0.46</v>
      </c>
      <c r="R390" s="143">
        <f>Q390*H390</f>
        <v>79.326999999999998</v>
      </c>
      <c r="S390" s="143">
        <v>0</v>
      </c>
      <c r="T390" s="144">
        <f>S390*H390</f>
        <v>0</v>
      </c>
      <c r="AR390" s="145" t="s">
        <v>152</v>
      </c>
      <c r="AT390" s="145" t="s">
        <v>147</v>
      </c>
      <c r="AU390" s="145" t="s">
        <v>86</v>
      </c>
      <c r="AY390" s="17" t="s">
        <v>145</v>
      </c>
      <c r="BE390" s="146">
        <f>IF(N390="základní",J390,0)</f>
        <v>0</v>
      </c>
      <c r="BF390" s="146">
        <f>IF(N390="snížená",J390,0)</f>
        <v>0</v>
      </c>
      <c r="BG390" s="146">
        <f>IF(N390="zákl. přenesená",J390,0)</f>
        <v>0</v>
      </c>
      <c r="BH390" s="146">
        <f>IF(N390="sníž. přenesená",J390,0)</f>
        <v>0</v>
      </c>
      <c r="BI390" s="146">
        <f>IF(N390="nulová",J390,0)</f>
        <v>0</v>
      </c>
      <c r="BJ390" s="17" t="s">
        <v>84</v>
      </c>
      <c r="BK390" s="146">
        <f>ROUND(I390*H390,2)</f>
        <v>0</v>
      </c>
      <c r="BL390" s="17" t="s">
        <v>152</v>
      </c>
      <c r="BM390" s="145" t="s">
        <v>502</v>
      </c>
    </row>
    <row r="391" spans="2:65" s="12" customFormat="1" ht="11.25">
      <c r="B391" s="147"/>
      <c r="D391" s="148" t="s">
        <v>154</v>
      </c>
      <c r="E391" s="149" t="s">
        <v>1</v>
      </c>
      <c r="F391" s="150" t="s">
        <v>101</v>
      </c>
      <c r="H391" s="151">
        <v>172.45</v>
      </c>
      <c r="I391" s="152"/>
      <c r="L391" s="147"/>
      <c r="M391" s="153"/>
      <c r="T391" s="154"/>
      <c r="AT391" s="149" t="s">
        <v>154</v>
      </c>
      <c r="AU391" s="149" t="s">
        <v>86</v>
      </c>
      <c r="AV391" s="12" t="s">
        <v>86</v>
      </c>
      <c r="AW391" s="12" t="s">
        <v>32</v>
      </c>
      <c r="AX391" s="12" t="s">
        <v>84</v>
      </c>
      <c r="AY391" s="149" t="s">
        <v>145</v>
      </c>
    </row>
    <row r="392" spans="2:65" s="1" customFormat="1" ht="33" customHeight="1">
      <c r="B392" s="133"/>
      <c r="C392" s="134" t="s">
        <v>503</v>
      </c>
      <c r="D392" s="134" t="s">
        <v>147</v>
      </c>
      <c r="E392" s="135" t="s">
        <v>504</v>
      </c>
      <c r="F392" s="136" t="s">
        <v>505</v>
      </c>
      <c r="G392" s="137" t="s">
        <v>150</v>
      </c>
      <c r="H392" s="138">
        <v>172.45</v>
      </c>
      <c r="I392" s="139"/>
      <c r="J392" s="140">
        <f>ROUND(I392*H392,2)</f>
        <v>0</v>
      </c>
      <c r="K392" s="136" t="s">
        <v>151</v>
      </c>
      <c r="L392" s="32"/>
      <c r="M392" s="141" t="s">
        <v>1</v>
      </c>
      <c r="N392" s="142" t="s">
        <v>41</v>
      </c>
      <c r="P392" s="143">
        <f>O392*H392</f>
        <v>0</v>
      </c>
      <c r="Q392" s="143">
        <v>0.26375999999999999</v>
      </c>
      <c r="R392" s="143">
        <f>Q392*H392</f>
        <v>45.485411999999997</v>
      </c>
      <c r="S392" s="143">
        <v>0</v>
      </c>
      <c r="T392" s="144">
        <f>S392*H392</f>
        <v>0</v>
      </c>
      <c r="AR392" s="145" t="s">
        <v>152</v>
      </c>
      <c r="AT392" s="145" t="s">
        <v>147</v>
      </c>
      <c r="AU392" s="145" t="s">
        <v>86</v>
      </c>
      <c r="AY392" s="17" t="s">
        <v>145</v>
      </c>
      <c r="BE392" s="146">
        <f>IF(N392="základní",J392,0)</f>
        <v>0</v>
      </c>
      <c r="BF392" s="146">
        <f>IF(N392="snížená",J392,0)</f>
        <v>0</v>
      </c>
      <c r="BG392" s="146">
        <f>IF(N392="zákl. přenesená",J392,0)</f>
        <v>0</v>
      </c>
      <c r="BH392" s="146">
        <f>IF(N392="sníž. přenesená",J392,0)</f>
        <v>0</v>
      </c>
      <c r="BI392" s="146">
        <f>IF(N392="nulová",J392,0)</f>
        <v>0</v>
      </c>
      <c r="BJ392" s="17" t="s">
        <v>84</v>
      </c>
      <c r="BK392" s="146">
        <f>ROUND(I392*H392,2)</f>
        <v>0</v>
      </c>
      <c r="BL392" s="17" t="s">
        <v>152</v>
      </c>
      <c r="BM392" s="145" t="s">
        <v>506</v>
      </c>
    </row>
    <row r="393" spans="2:65" s="12" customFormat="1" ht="11.25">
      <c r="B393" s="147"/>
      <c r="D393" s="148" t="s">
        <v>154</v>
      </c>
      <c r="E393" s="149" t="s">
        <v>1</v>
      </c>
      <c r="F393" s="150" t="s">
        <v>101</v>
      </c>
      <c r="H393" s="151">
        <v>172.45</v>
      </c>
      <c r="I393" s="152"/>
      <c r="L393" s="147"/>
      <c r="M393" s="153"/>
      <c r="T393" s="154"/>
      <c r="AT393" s="149" t="s">
        <v>154</v>
      </c>
      <c r="AU393" s="149" t="s">
        <v>86</v>
      </c>
      <c r="AV393" s="12" t="s">
        <v>86</v>
      </c>
      <c r="AW393" s="12" t="s">
        <v>32</v>
      </c>
      <c r="AX393" s="12" t="s">
        <v>84</v>
      </c>
      <c r="AY393" s="149" t="s">
        <v>145</v>
      </c>
    </row>
    <row r="394" spans="2:65" s="1" customFormat="1" ht="24.2" customHeight="1">
      <c r="B394" s="133"/>
      <c r="C394" s="134" t="s">
        <v>507</v>
      </c>
      <c r="D394" s="134" t="s">
        <v>147</v>
      </c>
      <c r="E394" s="135" t="s">
        <v>508</v>
      </c>
      <c r="F394" s="136" t="s">
        <v>509</v>
      </c>
      <c r="G394" s="137" t="s">
        <v>150</v>
      </c>
      <c r="H394" s="138">
        <v>172.45</v>
      </c>
      <c r="I394" s="139"/>
      <c r="J394" s="140">
        <f>ROUND(I394*H394,2)</f>
        <v>0</v>
      </c>
      <c r="K394" s="136" t="s">
        <v>151</v>
      </c>
      <c r="L394" s="32"/>
      <c r="M394" s="141" t="s">
        <v>1</v>
      </c>
      <c r="N394" s="142" t="s">
        <v>41</v>
      </c>
      <c r="P394" s="143">
        <f>O394*H394</f>
        <v>0</v>
      </c>
      <c r="Q394" s="143">
        <v>7.1000000000000002E-4</v>
      </c>
      <c r="R394" s="143">
        <f>Q394*H394</f>
        <v>0.12243949999999999</v>
      </c>
      <c r="S394" s="143">
        <v>0</v>
      </c>
      <c r="T394" s="144">
        <f>S394*H394</f>
        <v>0</v>
      </c>
      <c r="AR394" s="145" t="s">
        <v>152</v>
      </c>
      <c r="AT394" s="145" t="s">
        <v>147</v>
      </c>
      <c r="AU394" s="145" t="s">
        <v>86</v>
      </c>
      <c r="AY394" s="17" t="s">
        <v>145</v>
      </c>
      <c r="BE394" s="146">
        <f>IF(N394="základní",J394,0)</f>
        <v>0</v>
      </c>
      <c r="BF394" s="146">
        <f>IF(N394="snížená",J394,0)</f>
        <v>0</v>
      </c>
      <c r="BG394" s="146">
        <f>IF(N394="zákl. přenesená",J394,0)</f>
        <v>0</v>
      </c>
      <c r="BH394" s="146">
        <f>IF(N394="sníž. přenesená",J394,0)</f>
        <v>0</v>
      </c>
      <c r="BI394" s="146">
        <f>IF(N394="nulová",J394,0)</f>
        <v>0</v>
      </c>
      <c r="BJ394" s="17" t="s">
        <v>84</v>
      </c>
      <c r="BK394" s="146">
        <f>ROUND(I394*H394,2)</f>
        <v>0</v>
      </c>
      <c r="BL394" s="17" t="s">
        <v>152</v>
      </c>
      <c r="BM394" s="145" t="s">
        <v>510</v>
      </c>
    </row>
    <row r="395" spans="2:65" s="12" customFormat="1" ht="11.25">
      <c r="B395" s="147"/>
      <c r="D395" s="148" t="s">
        <v>154</v>
      </c>
      <c r="E395" s="149" t="s">
        <v>1</v>
      </c>
      <c r="F395" s="150" t="s">
        <v>101</v>
      </c>
      <c r="H395" s="151">
        <v>172.45</v>
      </c>
      <c r="I395" s="152"/>
      <c r="L395" s="147"/>
      <c r="M395" s="153"/>
      <c r="T395" s="154"/>
      <c r="AT395" s="149" t="s">
        <v>154</v>
      </c>
      <c r="AU395" s="149" t="s">
        <v>86</v>
      </c>
      <c r="AV395" s="12" t="s">
        <v>86</v>
      </c>
      <c r="AW395" s="12" t="s">
        <v>32</v>
      </c>
      <c r="AX395" s="12" t="s">
        <v>84</v>
      </c>
      <c r="AY395" s="149" t="s">
        <v>145</v>
      </c>
    </row>
    <row r="396" spans="2:65" s="1" customFormat="1" ht="33" customHeight="1">
      <c r="B396" s="133"/>
      <c r="C396" s="134" t="s">
        <v>511</v>
      </c>
      <c r="D396" s="134" t="s">
        <v>147</v>
      </c>
      <c r="E396" s="135" t="s">
        <v>512</v>
      </c>
      <c r="F396" s="136" t="s">
        <v>513</v>
      </c>
      <c r="G396" s="137" t="s">
        <v>150</v>
      </c>
      <c r="H396" s="138">
        <v>172.45</v>
      </c>
      <c r="I396" s="139"/>
      <c r="J396" s="140">
        <f>ROUND(I396*H396,2)</f>
        <v>0</v>
      </c>
      <c r="K396" s="136" t="s">
        <v>151</v>
      </c>
      <c r="L396" s="32"/>
      <c r="M396" s="141" t="s">
        <v>1</v>
      </c>
      <c r="N396" s="142" t="s">
        <v>41</v>
      </c>
      <c r="P396" s="143">
        <f>O396*H396</f>
        <v>0</v>
      </c>
      <c r="Q396" s="143">
        <v>0.12966</v>
      </c>
      <c r="R396" s="143">
        <f>Q396*H396</f>
        <v>22.359866999999998</v>
      </c>
      <c r="S396" s="143">
        <v>0</v>
      </c>
      <c r="T396" s="144">
        <f>S396*H396</f>
        <v>0</v>
      </c>
      <c r="AR396" s="145" t="s">
        <v>152</v>
      </c>
      <c r="AT396" s="145" t="s">
        <v>147</v>
      </c>
      <c r="AU396" s="145" t="s">
        <v>86</v>
      </c>
      <c r="AY396" s="17" t="s">
        <v>145</v>
      </c>
      <c r="BE396" s="146">
        <f>IF(N396="základní",J396,0)</f>
        <v>0</v>
      </c>
      <c r="BF396" s="146">
        <f>IF(N396="snížená",J396,0)</f>
        <v>0</v>
      </c>
      <c r="BG396" s="146">
        <f>IF(N396="zákl. přenesená",J396,0)</f>
        <v>0</v>
      </c>
      <c r="BH396" s="146">
        <f>IF(N396="sníž. přenesená",J396,0)</f>
        <v>0</v>
      </c>
      <c r="BI396" s="146">
        <f>IF(N396="nulová",J396,0)</f>
        <v>0</v>
      </c>
      <c r="BJ396" s="17" t="s">
        <v>84</v>
      </c>
      <c r="BK396" s="146">
        <f>ROUND(I396*H396,2)</f>
        <v>0</v>
      </c>
      <c r="BL396" s="17" t="s">
        <v>152</v>
      </c>
      <c r="BM396" s="145" t="s">
        <v>514</v>
      </c>
    </row>
    <row r="397" spans="2:65" s="12" customFormat="1" ht="11.25">
      <c r="B397" s="147"/>
      <c r="D397" s="148" t="s">
        <v>154</v>
      </c>
      <c r="E397" s="149" t="s">
        <v>1</v>
      </c>
      <c r="F397" s="150" t="s">
        <v>101</v>
      </c>
      <c r="H397" s="151">
        <v>172.45</v>
      </c>
      <c r="I397" s="152"/>
      <c r="L397" s="147"/>
      <c r="M397" s="153"/>
      <c r="T397" s="154"/>
      <c r="AT397" s="149" t="s">
        <v>154</v>
      </c>
      <c r="AU397" s="149" t="s">
        <v>86</v>
      </c>
      <c r="AV397" s="12" t="s">
        <v>86</v>
      </c>
      <c r="AW397" s="12" t="s">
        <v>32</v>
      </c>
      <c r="AX397" s="12" t="s">
        <v>84</v>
      </c>
      <c r="AY397" s="149" t="s">
        <v>145</v>
      </c>
    </row>
    <row r="398" spans="2:65" s="1" customFormat="1" ht="21.75" customHeight="1">
      <c r="B398" s="133"/>
      <c r="C398" s="134" t="s">
        <v>515</v>
      </c>
      <c r="D398" s="134" t="s">
        <v>147</v>
      </c>
      <c r="E398" s="135" t="s">
        <v>516</v>
      </c>
      <c r="F398" s="136" t="s">
        <v>517</v>
      </c>
      <c r="G398" s="137" t="s">
        <v>191</v>
      </c>
      <c r="H398" s="138">
        <v>346.4</v>
      </c>
      <c r="I398" s="139"/>
      <c r="J398" s="140">
        <f>ROUND(I398*H398,2)</f>
        <v>0</v>
      </c>
      <c r="K398" s="136" t="s">
        <v>151</v>
      </c>
      <c r="L398" s="32"/>
      <c r="M398" s="141" t="s">
        <v>1</v>
      </c>
      <c r="N398" s="142" t="s">
        <v>41</v>
      </c>
      <c r="P398" s="143">
        <f>O398*H398</f>
        <v>0</v>
      </c>
      <c r="Q398" s="143">
        <v>3.5999999999999999E-3</v>
      </c>
      <c r="R398" s="143">
        <f>Q398*H398</f>
        <v>1.2470399999999999</v>
      </c>
      <c r="S398" s="143">
        <v>0</v>
      </c>
      <c r="T398" s="144">
        <f>S398*H398</f>
        <v>0</v>
      </c>
      <c r="AR398" s="145" t="s">
        <v>152</v>
      </c>
      <c r="AT398" s="145" t="s">
        <v>147</v>
      </c>
      <c r="AU398" s="145" t="s">
        <v>86</v>
      </c>
      <c r="AY398" s="17" t="s">
        <v>145</v>
      </c>
      <c r="BE398" s="146">
        <f>IF(N398="základní",J398,0)</f>
        <v>0</v>
      </c>
      <c r="BF398" s="146">
        <f>IF(N398="snížená",J398,0)</f>
        <v>0</v>
      </c>
      <c r="BG398" s="146">
        <f>IF(N398="zákl. přenesená",J398,0)</f>
        <v>0</v>
      </c>
      <c r="BH398" s="146">
        <f>IF(N398="sníž. přenesená",J398,0)</f>
        <v>0</v>
      </c>
      <c r="BI398" s="146">
        <f>IF(N398="nulová",J398,0)</f>
        <v>0</v>
      </c>
      <c r="BJ398" s="17" t="s">
        <v>84</v>
      </c>
      <c r="BK398" s="146">
        <f>ROUND(I398*H398,2)</f>
        <v>0</v>
      </c>
      <c r="BL398" s="17" t="s">
        <v>152</v>
      </c>
      <c r="BM398" s="145" t="s">
        <v>518</v>
      </c>
    </row>
    <row r="399" spans="2:65" s="13" customFormat="1" ht="11.25">
      <c r="B399" s="155"/>
      <c r="D399" s="148" t="s">
        <v>154</v>
      </c>
      <c r="E399" s="156" t="s">
        <v>1</v>
      </c>
      <c r="F399" s="157" t="s">
        <v>158</v>
      </c>
      <c r="H399" s="156" t="s">
        <v>1</v>
      </c>
      <c r="I399" s="158"/>
      <c r="L399" s="155"/>
      <c r="M399" s="159"/>
      <c r="T399" s="160"/>
      <c r="AT399" s="156" t="s">
        <v>154</v>
      </c>
      <c r="AU399" s="156" t="s">
        <v>86</v>
      </c>
      <c r="AV399" s="13" t="s">
        <v>84</v>
      </c>
      <c r="AW399" s="13" t="s">
        <v>32</v>
      </c>
      <c r="AX399" s="13" t="s">
        <v>76</v>
      </c>
      <c r="AY399" s="156" t="s">
        <v>145</v>
      </c>
    </row>
    <row r="400" spans="2:65" s="12" customFormat="1" ht="11.25">
      <c r="B400" s="147"/>
      <c r="D400" s="148" t="s">
        <v>154</v>
      </c>
      <c r="E400" s="149" t="s">
        <v>1</v>
      </c>
      <c r="F400" s="150" t="s">
        <v>519</v>
      </c>
      <c r="H400" s="151">
        <v>10</v>
      </c>
      <c r="I400" s="152"/>
      <c r="L400" s="147"/>
      <c r="M400" s="153"/>
      <c r="T400" s="154"/>
      <c r="AT400" s="149" t="s">
        <v>154</v>
      </c>
      <c r="AU400" s="149" t="s">
        <v>86</v>
      </c>
      <c r="AV400" s="12" t="s">
        <v>86</v>
      </c>
      <c r="AW400" s="12" t="s">
        <v>32</v>
      </c>
      <c r="AX400" s="12" t="s">
        <v>76</v>
      </c>
      <c r="AY400" s="149" t="s">
        <v>145</v>
      </c>
    </row>
    <row r="401" spans="2:51" s="13" customFormat="1" ht="11.25">
      <c r="B401" s="155"/>
      <c r="D401" s="148" t="s">
        <v>154</v>
      </c>
      <c r="E401" s="156" t="s">
        <v>1</v>
      </c>
      <c r="F401" s="157" t="s">
        <v>160</v>
      </c>
      <c r="H401" s="156" t="s">
        <v>1</v>
      </c>
      <c r="I401" s="158"/>
      <c r="L401" s="155"/>
      <c r="M401" s="159"/>
      <c r="T401" s="160"/>
      <c r="AT401" s="156" t="s">
        <v>154</v>
      </c>
      <c r="AU401" s="156" t="s">
        <v>86</v>
      </c>
      <c r="AV401" s="13" t="s">
        <v>84</v>
      </c>
      <c r="AW401" s="13" t="s">
        <v>32</v>
      </c>
      <c r="AX401" s="13" t="s">
        <v>76</v>
      </c>
      <c r="AY401" s="156" t="s">
        <v>145</v>
      </c>
    </row>
    <row r="402" spans="2:51" s="12" customFormat="1" ht="11.25">
      <c r="B402" s="147"/>
      <c r="D402" s="148" t="s">
        <v>154</v>
      </c>
      <c r="E402" s="149" t="s">
        <v>1</v>
      </c>
      <c r="F402" s="150" t="s">
        <v>520</v>
      </c>
      <c r="H402" s="151">
        <v>40</v>
      </c>
      <c r="I402" s="152"/>
      <c r="L402" s="147"/>
      <c r="M402" s="153"/>
      <c r="T402" s="154"/>
      <c r="AT402" s="149" t="s">
        <v>154</v>
      </c>
      <c r="AU402" s="149" t="s">
        <v>86</v>
      </c>
      <c r="AV402" s="12" t="s">
        <v>86</v>
      </c>
      <c r="AW402" s="12" t="s">
        <v>32</v>
      </c>
      <c r="AX402" s="12" t="s">
        <v>76</v>
      </c>
      <c r="AY402" s="149" t="s">
        <v>145</v>
      </c>
    </row>
    <row r="403" spans="2:51" s="13" customFormat="1" ht="11.25">
      <c r="B403" s="155"/>
      <c r="D403" s="148" t="s">
        <v>154</v>
      </c>
      <c r="E403" s="156" t="s">
        <v>1</v>
      </c>
      <c r="F403" s="157" t="s">
        <v>162</v>
      </c>
      <c r="H403" s="156" t="s">
        <v>1</v>
      </c>
      <c r="I403" s="158"/>
      <c r="L403" s="155"/>
      <c r="M403" s="159"/>
      <c r="T403" s="160"/>
      <c r="AT403" s="156" t="s">
        <v>154</v>
      </c>
      <c r="AU403" s="156" t="s">
        <v>86</v>
      </c>
      <c r="AV403" s="13" t="s">
        <v>84</v>
      </c>
      <c r="AW403" s="13" t="s">
        <v>32</v>
      </c>
      <c r="AX403" s="13" t="s">
        <v>76</v>
      </c>
      <c r="AY403" s="156" t="s">
        <v>145</v>
      </c>
    </row>
    <row r="404" spans="2:51" s="12" customFormat="1" ht="11.25">
      <c r="B404" s="147"/>
      <c r="D404" s="148" t="s">
        <v>154</v>
      </c>
      <c r="E404" s="149" t="s">
        <v>1</v>
      </c>
      <c r="F404" s="150" t="s">
        <v>521</v>
      </c>
      <c r="H404" s="151">
        <v>23.2</v>
      </c>
      <c r="I404" s="152"/>
      <c r="L404" s="147"/>
      <c r="M404" s="153"/>
      <c r="T404" s="154"/>
      <c r="AT404" s="149" t="s">
        <v>154</v>
      </c>
      <c r="AU404" s="149" t="s">
        <v>86</v>
      </c>
      <c r="AV404" s="12" t="s">
        <v>86</v>
      </c>
      <c r="AW404" s="12" t="s">
        <v>32</v>
      </c>
      <c r="AX404" s="12" t="s">
        <v>76</v>
      </c>
      <c r="AY404" s="149" t="s">
        <v>145</v>
      </c>
    </row>
    <row r="405" spans="2:51" s="13" customFormat="1" ht="11.25">
      <c r="B405" s="155"/>
      <c r="D405" s="148" t="s">
        <v>154</v>
      </c>
      <c r="E405" s="156" t="s">
        <v>1</v>
      </c>
      <c r="F405" s="157" t="s">
        <v>164</v>
      </c>
      <c r="H405" s="156" t="s">
        <v>1</v>
      </c>
      <c r="I405" s="158"/>
      <c r="L405" s="155"/>
      <c r="M405" s="159"/>
      <c r="T405" s="160"/>
      <c r="AT405" s="156" t="s">
        <v>154</v>
      </c>
      <c r="AU405" s="156" t="s">
        <v>86</v>
      </c>
      <c r="AV405" s="13" t="s">
        <v>84</v>
      </c>
      <c r="AW405" s="13" t="s">
        <v>32</v>
      </c>
      <c r="AX405" s="13" t="s">
        <v>76</v>
      </c>
      <c r="AY405" s="156" t="s">
        <v>145</v>
      </c>
    </row>
    <row r="406" spans="2:51" s="12" customFormat="1" ht="11.25">
      <c r="B406" s="147"/>
      <c r="D406" s="148" t="s">
        <v>154</v>
      </c>
      <c r="E406" s="149" t="s">
        <v>1</v>
      </c>
      <c r="F406" s="150" t="s">
        <v>522</v>
      </c>
      <c r="H406" s="151">
        <v>12.6</v>
      </c>
      <c r="I406" s="152"/>
      <c r="L406" s="147"/>
      <c r="M406" s="153"/>
      <c r="T406" s="154"/>
      <c r="AT406" s="149" t="s">
        <v>154</v>
      </c>
      <c r="AU406" s="149" t="s">
        <v>86</v>
      </c>
      <c r="AV406" s="12" t="s">
        <v>86</v>
      </c>
      <c r="AW406" s="12" t="s">
        <v>32</v>
      </c>
      <c r="AX406" s="12" t="s">
        <v>76</v>
      </c>
      <c r="AY406" s="149" t="s">
        <v>145</v>
      </c>
    </row>
    <row r="407" spans="2:51" s="13" customFormat="1" ht="11.25">
      <c r="B407" s="155"/>
      <c r="D407" s="148" t="s">
        <v>154</v>
      </c>
      <c r="E407" s="156" t="s">
        <v>1</v>
      </c>
      <c r="F407" s="157" t="s">
        <v>166</v>
      </c>
      <c r="H407" s="156" t="s">
        <v>1</v>
      </c>
      <c r="I407" s="158"/>
      <c r="L407" s="155"/>
      <c r="M407" s="159"/>
      <c r="T407" s="160"/>
      <c r="AT407" s="156" t="s">
        <v>154</v>
      </c>
      <c r="AU407" s="156" t="s">
        <v>86</v>
      </c>
      <c r="AV407" s="13" t="s">
        <v>84</v>
      </c>
      <c r="AW407" s="13" t="s">
        <v>32</v>
      </c>
      <c r="AX407" s="13" t="s">
        <v>76</v>
      </c>
      <c r="AY407" s="156" t="s">
        <v>145</v>
      </c>
    </row>
    <row r="408" spans="2:51" s="12" customFormat="1" ht="11.25">
      <c r="B408" s="147"/>
      <c r="D408" s="148" t="s">
        <v>154</v>
      </c>
      <c r="E408" s="149" t="s">
        <v>1</v>
      </c>
      <c r="F408" s="150" t="s">
        <v>523</v>
      </c>
      <c r="H408" s="151">
        <v>5</v>
      </c>
      <c r="I408" s="152"/>
      <c r="L408" s="147"/>
      <c r="M408" s="153"/>
      <c r="T408" s="154"/>
      <c r="AT408" s="149" t="s">
        <v>154</v>
      </c>
      <c r="AU408" s="149" t="s">
        <v>86</v>
      </c>
      <c r="AV408" s="12" t="s">
        <v>86</v>
      </c>
      <c r="AW408" s="12" t="s">
        <v>32</v>
      </c>
      <c r="AX408" s="12" t="s">
        <v>76</v>
      </c>
      <c r="AY408" s="149" t="s">
        <v>145</v>
      </c>
    </row>
    <row r="409" spans="2:51" s="13" customFormat="1" ht="11.25">
      <c r="B409" s="155"/>
      <c r="D409" s="148" t="s">
        <v>154</v>
      </c>
      <c r="E409" s="156" t="s">
        <v>1</v>
      </c>
      <c r="F409" s="157" t="s">
        <v>168</v>
      </c>
      <c r="H409" s="156" t="s">
        <v>1</v>
      </c>
      <c r="I409" s="158"/>
      <c r="L409" s="155"/>
      <c r="M409" s="159"/>
      <c r="T409" s="160"/>
      <c r="AT409" s="156" t="s">
        <v>154</v>
      </c>
      <c r="AU409" s="156" t="s">
        <v>86</v>
      </c>
      <c r="AV409" s="13" t="s">
        <v>84</v>
      </c>
      <c r="AW409" s="13" t="s">
        <v>32</v>
      </c>
      <c r="AX409" s="13" t="s">
        <v>76</v>
      </c>
      <c r="AY409" s="156" t="s">
        <v>145</v>
      </c>
    </row>
    <row r="410" spans="2:51" s="12" customFormat="1" ht="11.25">
      <c r="B410" s="147"/>
      <c r="D410" s="148" t="s">
        <v>154</v>
      </c>
      <c r="E410" s="149" t="s">
        <v>1</v>
      </c>
      <c r="F410" s="150" t="s">
        <v>222</v>
      </c>
      <c r="H410" s="151">
        <v>6</v>
      </c>
      <c r="I410" s="152"/>
      <c r="L410" s="147"/>
      <c r="M410" s="153"/>
      <c r="T410" s="154"/>
      <c r="AT410" s="149" t="s">
        <v>154</v>
      </c>
      <c r="AU410" s="149" t="s">
        <v>86</v>
      </c>
      <c r="AV410" s="12" t="s">
        <v>86</v>
      </c>
      <c r="AW410" s="12" t="s">
        <v>32</v>
      </c>
      <c r="AX410" s="12" t="s">
        <v>76</v>
      </c>
      <c r="AY410" s="149" t="s">
        <v>145</v>
      </c>
    </row>
    <row r="411" spans="2:51" s="12" customFormat="1" ht="11.25">
      <c r="B411" s="147"/>
      <c r="D411" s="148" t="s">
        <v>154</v>
      </c>
      <c r="E411" s="149" t="s">
        <v>1</v>
      </c>
      <c r="F411" s="150" t="s">
        <v>223</v>
      </c>
      <c r="H411" s="151">
        <v>6</v>
      </c>
      <c r="I411" s="152"/>
      <c r="L411" s="147"/>
      <c r="M411" s="153"/>
      <c r="T411" s="154"/>
      <c r="AT411" s="149" t="s">
        <v>154</v>
      </c>
      <c r="AU411" s="149" t="s">
        <v>86</v>
      </c>
      <c r="AV411" s="12" t="s">
        <v>86</v>
      </c>
      <c r="AW411" s="12" t="s">
        <v>32</v>
      </c>
      <c r="AX411" s="12" t="s">
        <v>76</v>
      </c>
      <c r="AY411" s="149" t="s">
        <v>145</v>
      </c>
    </row>
    <row r="412" spans="2:51" s="12" customFormat="1" ht="11.25">
      <c r="B412" s="147"/>
      <c r="D412" s="148" t="s">
        <v>154</v>
      </c>
      <c r="E412" s="149" t="s">
        <v>1</v>
      </c>
      <c r="F412" s="150" t="s">
        <v>224</v>
      </c>
      <c r="H412" s="151">
        <v>13</v>
      </c>
      <c r="I412" s="152"/>
      <c r="L412" s="147"/>
      <c r="M412" s="153"/>
      <c r="T412" s="154"/>
      <c r="AT412" s="149" t="s">
        <v>154</v>
      </c>
      <c r="AU412" s="149" t="s">
        <v>86</v>
      </c>
      <c r="AV412" s="12" t="s">
        <v>86</v>
      </c>
      <c r="AW412" s="12" t="s">
        <v>32</v>
      </c>
      <c r="AX412" s="12" t="s">
        <v>76</v>
      </c>
      <c r="AY412" s="149" t="s">
        <v>145</v>
      </c>
    </row>
    <row r="413" spans="2:51" s="12" customFormat="1" ht="11.25">
      <c r="B413" s="147"/>
      <c r="D413" s="148" t="s">
        <v>154</v>
      </c>
      <c r="E413" s="149" t="s">
        <v>1</v>
      </c>
      <c r="F413" s="150" t="s">
        <v>225</v>
      </c>
      <c r="H413" s="151">
        <v>23</v>
      </c>
      <c r="I413" s="152"/>
      <c r="L413" s="147"/>
      <c r="M413" s="153"/>
      <c r="T413" s="154"/>
      <c r="AT413" s="149" t="s">
        <v>154</v>
      </c>
      <c r="AU413" s="149" t="s">
        <v>86</v>
      </c>
      <c r="AV413" s="12" t="s">
        <v>86</v>
      </c>
      <c r="AW413" s="12" t="s">
        <v>32</v>
      </c>
      <c r="AX413" s="12" t="s">
        <v>76</v>
      </c>
      <c r="AY413" s="149" t="s">
        <v>145</v>
      </c>
    </row>
    <row r="414" spans="2:51" s="12" customFormat="1" ht="11.25">
      <c r="B414" s="147"/>
      <c r="D414" s="148" t="s">
        <v>154</v>
      </c>
      <c r="E414" s="149" t="s">
        <v>1</v>
      </c>
      <c r="F414" s="150" t="s">
        <v>226</v>
      </c>
      <c r="H414" s="151">
        <v>6</v>
      </c>
      <c r="I414" s="152"/>
      <c r="L414" s="147"/>
      <c r="M414" s="153"/>
      <c r="T414" s="154"/>
      <c r="AT414" s="149" t="s">
        <v>154</v>
      </c>
      <c r="AU414" s="149" t="s">
        <v>86</v>
      </c>
      <c r="AV414" s="12" t="s">
        <v>86</v>
      </c>
      <c r="AW414" s="12" t="s">
        <v>32</v>
      </c>
      <c r="AX414" s="12" t="s">
        <v>76</v>
      </c>
      <c r="AY414" s="149" t="s">
        <v>145</v>
      </c>
    </row>
    <row r="415" spans="2:51" s="12" customFormat="1" ht="11.25">
      <c r="B415" s="147"/>
      <c r="D415" s="148" t="s">
        <v>154</v>
      </c>
      <c r="E415" s="149" t="s">
        <v>1</v>
      </c>
      <c r="F415" s="150" t="s">
        <v>227</v>
      </c>
      <c r="H415" s="151">
        <v>15</v>
      </c>
      <c r="I415" s="152"/>
      <c r="L415" s="147"/>
      <c r="M415" s="153"/>
      <c r="T415" s="154"/>
      <c r="AT415" s="149" t="s">
        <v>154</v>
      </c>
      <c r="AU415" s="149" t="s">
        <v>86</v>
      </c>
      <c r="AV415" s="12" t="s">
        <v>86</v>
      </c>
      <c r="AW415" s="12" t="s">
        <v>32</v>
      </c>
      <c r="AX415" s="12" t="s">
        <v>76</v>
      </c>
      <c r="AY415" s="149" t="s">
        <v>145</v>
      </c>
    </row>
    <row r="416" spans="2:51" s="12" customFormat="1" ht="11.25">
      <c r="B416" s="147"/>
      <c r="D416" s="148" t="s">
        <v>154</v>
      </c>
      <c r="E416" s="149" t="s">
        <v>1</v>
      </c>
      <c r="F416" s="150" t="s">
        <v>228</v>
      </c>
      <c r="H416" s="151">
        <v>6</v>
      </c>
      <c r="I416" s="152"/>
      <c r="L416" s="147"/>
      <c r="M416" s="153"/>
      <c r="T416" s="154"/>
      <c r="AT416" s="149" t="s">
        <v>154</v>
      </c>
      <c r="AU416" s="149" t="s">
        <v>86</v>
      </c>
      <c r="AV416" s="12" t="s">
        <v>86</v>
      </c>
      <c r="AW416" s="12" t="s">
        <v>32</v>
      </c>
      <c r="AX416" s="12" t="s">
        <v>76</v>
      </c>
      <c r="AY416" s="149" t="s">
        <v>145</v>
      </c>
    </row>
    <row r="417" spans="2:65" s="12" customFormat="1" ht="11.25">
      <c r="B417" s="147"/>
      <c r="D417" s="148" t="s">
        <v>154</v>
      </c>
      <c r="E417" s="149" t="s">
        <v>1</v>
      </c>
      <c r="F417" s="150" t="s">
        <v>229</v>
      </c>
      <c r="H417" s="151">
        <v>6</v>
      </c>
      <c r="I417" s="152"/>
      <c r="L417" s="147"/>
      <c r="M417" s="153"/>
      <c r="T417" s="154"/>
      <c r="AT417" s="149" t="s">
        <v>154</v>
      </c>
      <c r="AU417" s="149" t="s">
        <v>86</v>
      </c>
      <c r="AV417" s="12" t="s">
        <v>86</v>
      </c>
      <c r="AW417" s="12" t="s">
        <v>32</v>
      </c>
      <c r="AX417" s="12" t="s">
        <v>76</v>
      </c>
      <c r="AY417" s="149" t="s">
        <v>145</v>
      </c>
    </row>
    <row r="418" spans="2:65" s="12" customFormat="1" ht="11.25">
      <c r="B418" s="147"/>
      <c r="D418" s="148" t="s">
        <v>154</v>
      </c>
      <c r="E418" s="149" t="s">
        <v>1</v>
      </c>
      <c r="F418" s="150" t="s">
        <v>230</v>
      </c>
      <c r="H418" s="151">
        <v>6</v>
      </c>
      <c r="I418" s="152"/>
      <c r="L418" s="147"/>
      <c r="M418" s="153"/>
      <c r="T418" s="154"/>
      <c r="AT418" s="149" t="s">
        <v>154</v>
      </c>
      <c r="AU418" s="149" t="s">
        <v>86</v>
      </c>
      <c r="AV418" s="12" t="s">
        <v>86</v>
      </c>
      <c r="AW418" s="12" t="s">
        <v>32</v>
      </c>
      <c r="AX418" s="12" t="s">
        <v>76</v>
      </c>
      <c r="AY418" s="149" t="s">
        <v>145</v>
      </c>
    </row>
    <row r="419" spans="2:65" s="12" customFormat="1" ht="11.25">
      <c r="B419" s="147"/>
      <c r="D419" s="148" t="s">
        <v>154</v>
      </c>
      <c r="E419" s="149" t="s">
        <v>1</v>
      </c>
      <c r="F419" s="150" t="s">
        <v>231</v>
      </c>
      <c r="H419" s="151">
        <v>6</v>
      </c>
      <c r="I419" s="152"/>
      <c r="L419" s="147"/>
      <c r="M419" s="153"/>
      <c r="T419" s="154"/>
      <c r="AT419" s="149" t="s">
        <v>154</v>
      </c>
      <c r="AU419" s="149" t="s">
        <v>86</v>
      </c>
      <c r="AV419" s="12" t="s">
        <v>86</v>
      </c>
      <c r="AW419" s="12" t="s">
        <v>32</v>
      </c>
      <c r="AX419" s="12" t="s">
        <v>76</v>
      </c>
      <c r="AY419" s="149" t="s">
        <v>145</v>
      </c>
    </row>
    <row r="420" spans="2:65" s="13" customFormat="1" ht="11.25">
      <c r="B420" s="155"/>
      <c r="D420" s="148" t="s">
        <v>154</v>
      </c>
      <c r="E420" s="156" t="s">
        <v>1</v>
      </c>
      <c r="F420" s="157" t="s">
        <v>179</v>
      </c>
      <c r="H420" s="156" t="s">
        <v>1</v>
      </c>
      <c r="I420" s="158"/>
      <c r="L420" s="155"/>
      <c r="M420" s="159"/>
      <c r="T420" s="160"/>
      <c r="AT420" s="156" t="s">
        <v>154</v>
      </c>
      <c r="AU420" s="156" t="s">
        <v>86</v>
      </c>
      <c r="AV420" s="13" t="s">
        <v>84</v>
      </c>
      <c r="AW420" s="13" t="s">
        <v>32</v>
      </c>
      <c r="AX420" s="13" t="s">
        <v>76</v>
      </c>
      <c r="AY420" s="156" t="s">
        <v>145</v>
      </c>
    </row>
    <row r="421" spans="2:65" s="12" customFormat="1" ht="11.25">
      <c r="B421" s="147"/>
      <c r="D421" s="148" t="s">
        <v>154</v>
      </c>
      <c r="E421" s="149" t="s">
        <v>1</v>
      </c>
      <c r="F421" s="150" t="s">
        <v>232</v>
      </c>
      <c r="H421" s="151">
        <v>12</v>
      </c>
      <c r="I421" s="152"/>
      <c r="L421" s="147"/>
      <c r="M421" s="153"/>
      <c r="T421" s="154"/>
      <c r="AT421" s="149" t="s">
        <v>154</v>
      </c>
      <c r="AU421" s="149" t="s">
        <v>86</v>
      </c>
      <c r="AV421" s="12" t="s">
        <v>86</v>
      </c>
      <c r="AW421" s="12" t="s">
        <v>32</v>
      </c>
      <c r="AX421" s="12" t="s">
        <v>76</v>
      </c>
      <c r="AY421" s="149" t="s">
        <v>145</v>
      </c>
    </row>
    <row r="422" spans="2:65" s="13" customFormat="1" ht="11.25">
      <c r="B422" s="155"/>
      <c r="D422" s="148" t="s">
        <v>154</v>
      </c>
      <c r="E422" s="156" t="s">
        <v>1</v>
      </c>
      <c r="F422" s="157" t="s">
        <v>184</v>
      </c>
      <c r="H422" s="156" t="s">
        <v>1</v>
      </c>
      <c r="I422" s="158"/>
      <c r="L422" s="155"/>
      <c r="M422" s="159"/>
      <c r="T422" s="160"/>
      <c r="AT422" s="156" t="s">
        <v>154</v>
      </c>
      <c r="AU422" s="156" t="s">
        <v>86</v>
      </c>
      <c r="AV422" s="13" t="s">
        <v>84</v>
      </c>
      <c r="AW422" s="13" t="s">
        <v>32</v>
      </c>
      <c r="AX422" s="13" t="s">
        <v>76</v>
      </c>
      <c r="AY422" s="156" t="s">
        <v>145</v>
      </c>
    </row>
    <row r="423" spans="2:65" s="13" customFormat="1" ht="11.25">
      <c r="B423" s="155"/>
      <c r="D423" s="148" t="s">
        <v>154</v>
      </c>
      <c r="E423" s="156" t="s">
        <v>1</v>
      </c>
      <c r="F423" s="157" t="s">
        <v>158</v>
      </c>
      <c r="H423" s="156" t="s">
        <v>1</v>
      </c>
      <c r="I423" s="158"/>
      <c r="L423" s="155"/>
      <c r="M423" s="159"/>
      <c r="T423" s="160"/>
      <c r="AT423" s="156" t="s">
        <v>154</v>
      </c>
      <c r="AU423" s="156" t="s">
        <v>86</v>
      </c>
      <c r="AV423" s="13" t="s">
        <v>84</v>
      </c>
      <c r="AW423" s="13" t="s">
        <v>32</v>
      </c>
      <c r="AX423" s="13" t="s">
        <v>76</v>
      </c>
      <c r="AY423" s="156" t="s">
        <v>145</v>
      </c>
    </row>
    <row r="424" spans="2:65" s="12" customFormat="1" ht="11.25">
      <c r="B424" s="147"/>
      <c r="D424" s="148" t="s">
        <v>154</v>
      </c>
      <c r="E424" s="149" t="s">
        <v>1</v>
      </c>
      <c r="F424" s="150" t="s">
        <v>524</v>
      </c>
      <c r="H424" s="151">
        <v>78</v>
      </c>
      <c r="I424" s="152"/>
      <c r="L424" s="147"/>
      <c r="M424" s="153"/>
      <c r="T424" s="154"/>
      <c r="AT424" s="149" t="s">
        <v>154</v>
      </c>
      <c r="AU424" s="149" t="s">
        <v>86</v>
      </c>
      <c r="AV424" s="12" t="s">
        <v>86</v>
      </c>
      <c r="AW424" s="12" t="s">
        <v>32</v>
      </c>
      <c r="AX424" s="12" t="s">
        <v>76</v>
      </c>
      <c r="AY424" s="149" t="s">
        <v>145</v>
      </c>
    </row>
    <row r="425" spans="2:65" s="13" customFormat="1" ht="11.25">
      <c r="B425" s="155"/>
      <c r="D425" s="148" t="s">
        <v>154</v>
      </c>
      <c r="E425" s="156" t="s">
        <v>1</v>
      </c>
      <c r="F425" s="157" t="s">
        <v>160</v>
      </c>
      <c r="H425" s="156" t="s">
        <v>1</v>
      </c>
      <c r="I425" s="158"/>
      <c r="L425" s="155"/>
      <c r="M425" s="159"/>
      <c r="T425" s="160"/>
      <c r="AT425" s="156" t="s">
        <v>154</v>
      </c>
      <c r="AU425" s="156" t="s">
        <v>86</v>
      </c>
      <c r="AV425" s="13" t="s">
        <v>84</v>
      </c>
      <c r="AW425" s="13" t="s">
        <v>32</v>
      </c>
      <c r="AX425" s="13" t="s">
        <v>76</v>
      </c>
      <c r="AY425" s="156" t="s">
        <v>145</v>
      </c>
    </row>
    <row r="426" spans="2:65" s="12" customFormat="1" ht="11.25">
      <c r="B426" s="147"/>
      <c r="D426" s="148" t="s">
        <v>154</v>
      </c>
      <c r="E426" s="149" t="s">
        <v>1</v>
      </c>
      <c r="F426" s="150" t="s">
        <v>525</v>
      </c>
      <c r="H426" s="151">
        <v>72.599999999999994</v>
      </c>
      <c r="I426" s="152"/>
      <c r="L426" s="147"/>
      <c r="M426" s="153"/>
      <c r="T426" s="154"/>
      <c r="AT426" s="149" t="s">
        <v>154</v>
      </c>
      <c r="AU426" s="149" t="s">
        <v>86</v>
      </c>
      <c r="AV426" s="12" t="s">
        <v>86</v>
      </c>
      <c r="AW426" s="12" t="s">
        <v>32</v>
      </c>
      <c r="AX426" s="12" t="s">
        <v>76</v>
      </c>
      <c r="AY426" s="149" t="s">
        <v>145</v>
      </c>
    </row>
    <row r="427" spans="2:65" s="15" customFormat="1" ht="11.25">
      <c r="B427" s="168"/>
      <c r="D427" s="148" t="s">
        <v>154</v>
      </c>
      <c r="E427" s="169" t="s">
        <v>1</v>
      </c>
      <c r="F427" s="170" t="s">
        <v>188</v>
      </c>
      <c r="H427" s="171">
        <v>346.4</v>
      </c>
      <c r="I427" s="172"/>
      <c r="L427" s="168"/>
      <c r="M427" s="173"/>
      <c r="T427" s="174"/>
      <c r="AT427" s="169" t="s">
        <v>154</v>
      </c>
      <c r="AU427" s="169" t="s">
        <v>86</v>
      </c>
      <c r="AV427" s="15" t="s">
        <v>152</v>
      </c>
      <c r="AW427" s="15" t="s">
        <v>32</v>
      </c>
      <c r="AX427" s="15" t="s">
        <v>84</v>
      </c>
      <c r="AY427" s="169" t="s">
        <v>145</v>
      </c>
    </row>
    <row r="428" spans="2:65" s="11" customFormat="1" ht="22.9" customHeight="1">
      <c r="B428" s="121"/>
      <c r="D428" s="122" t="s">
        <v>75</v>
      </c>
      <c r="E428" s="131" t="s">
        <v>213</v>
      </c>
      <c r="F428" s="131" t="s">
        <v>526</v>
      </c>
      <c r="I428" s="124"/>
      <c r="J428" s="132">
        <f>BK428</f>
        <v>0</v>
      </c>
      <c r="L428" s="121"/>
      <c r="M428" s="126"/>
      <c r="P428" s="127">
        <f>SUM(P429:P512)</f>
        <v>0</v>
      </c>
      <c r="R428" s="127">
        <f>SUM(R429:R512)</f>
        <v>8.7292799499999951</v>
      </c>
      <c r="T428" s="128">
        <f>SUM(T429:T512)</f>
        <v>0</v>
      </c>
      <c r="AR428" s="122" t="s">
        <v>84</v>
      </c>
      <c r="AT428" s="129" t="s">
        <v>75</v>
      </c>
      <c r="AU428" s="129" t="s">
        <v>84</v>
      </c>
      <c r="AY428" s="122" t="s">
        <v>145</v>
      </c>
      <c r="BK428" s="130">
        <f>SUM(BK429:BK512)</f>
        <v>0</v>
      </c>
    </row>
    <row r="429" spans="2:65" s="1" customFormat="1" ht="16.5" customHeight="1">
      <c r="B429" s="133"/>
      <c r="C429" s="134" t="s">
        <v>527</v>
      </c>
      <c r="D429" s="134" t="s">
        <v>147</v>
      </c>
      <c r="E429" s="135" t="s">
        <v>528</v>
      </c>
      <c r="F429" s="136" t="s">
        <v>529</v>
      </c>
      <c r="G429" s="137" t="s">
        <v>530</v>
      </c>
      <c r="H429" s="138">
        <v>28</v>
      </c>
      <c r="I429" s="139"/>
      <c r="J429" s="140">
        <f>ROUND(I429*H429,2)</f>
        <v>0</v>
      </c>
      <c r="K429" s="136" t="s">
        <v>1</v>
      </c>
      <c r="L429" s="32"/>
      <c r="M429" s="141" t="s">
        <v>1</v>
      </c>
      <c r="N429" s="142" t="s">
        <v>41</v>
      </c>
      <c r="P429" s="143">
        <f>O429*H429</f>
        <v>0</v>
      </c>
      <c r="Q429" s="143">
        <v>5.1000000000000004E-4</v>
      </c>
      <c r="R429" s="143">
        <f>Q429*H429</f>
        <v>1.4280000000000001E-2</v>
      </c>
      <c r="S429" s="143">
        <v>0</v>
      </c>
      <c r="T429" s="144">
        <f>S429*H429</f>
        <v>0</v>
      </c>
      <c r="AR429" s="145" t="s">
        <v>152</v>
      </c>
      <c r="AT429" s="145" t="s">
        <v>147</v>
      </c>
      <c r="AU429" s="145" t="s">
        <v>86</v>
      </c>
      <c r="AY429" s="17" t="s">
        <v>145</v>
      </c>
      <c r="BE429" s="146">
        <f>IF(N429="základní",J429,0)</f>
        <v>0</v>
      </c>
      <c r="BF429" s="146">
        <f>IF(N429="snížená",J429,0)</f>
        <v>0</v>
      </c>
      <c r="BG429" s="146">
        <f>IF(N429="zákl. přenesená",J429,0)</f>
        <v>0</v>
      </c>
      <c r="BH429" s="146">
        <f>IF(N429="sníž. přenesená",J429,0)</f>
        <v>0</v>
      </c>
      <c r="BI429" s="146">
        <f>IF(N429="nulová",J429,0)</f>
        <v>0</v>
      </c>
      <c r="BJ429" s="17" t="s">
        <v>84</v>
      </c>
      <c r="BK429" s="146">
        <f>ROUND(I429*H429,2)</f>
        <v>0</v>
      </c>
      <c r="BL429" s="17" t="s">
        <v>152</v>
      </c>
      <c r="BM429" s="145" t="s">
        <v>531</v>
      </c>
    </row>
    <row r="430" spans="2:65" s="12" customFormat="1" ht="11.25">
      <c r="B430" s="147"/>
      <c r="D430" s="148" t="s">
        <v>154</v>
      </c>
      <c r="E430" s="149" t="s">
        <v>1</v>
      </c>
      <c r="F430" s="150" t="s">
        <v>364</v>
      </c>
      <c r="H430" s="151">
        <v>28</v>
      </c>
      <c r="I430" s="152"/>
      <c r="L430" s="147"/>
      <c r="M430" s="153"/>
      <c r="T430" s="154"/>
      <c r="AT430" s="149" t="s">
        <v>154</v>
      </c>
      <c r="AU430" s="149" t="s">
        <v>86</v>
      </c>
      <c r="AV430" s="12" t="s">
        <v>86</v>
      </c>
      <c r="AW430" s="12" t="s">
        <v>32</v>
      </c>
      <c r="AX430" s="12" t="s">
        <v>84</v>
      </c>
      <c r="AY430" s="149" t="s">
        <v>145</v>
      </c>
    </row>
    <row r="431" spans="2:65" s="1" customFormat="1" ht="33" customHeight="1">
      <c r="B431" s="133"/>
      <c r="C431" s="134" t="s">
        <v>532</v>
      </c>
      <c r="D431" s="134" t="s">
        <v>147</v>
      </c>
      <c r="E431" s="135" t="s">
        <v>533</v>
      </c>
      <c r="F431" s="136" t="s">
        <v>534</v>
      </c>
      <c r="G431" s="137" t="s">
        <v>530</v>
      </c>
      <c r="H431" s="138">
        <v>9</v>
      </c>
      <c r="I431" s="139"/>
      <c r="J431" s="140">
        <f>ROUND(I431*H431,2)</f>
        <v>0</v>
      </c>
      <c r="K431" s="136" t="s">
        <v>151</v>
      </c>
      <c r="L431" s="32"/>
      <c r="M431" s="141" t="s">
        <v>1</v>
      </c>
      <c r="N431" s="142" t="s">
        <v>41</v>
      </c>
      <c r="P431" s="143">
        <f>O431*H431</f>
        <v>0</v>
      </c>
      <c r="Q431" s="143">
        <v>1.67E-3</v>
      </c>
      <c r="R431" s="143">
        <f>Q431*H431</f>
        <v>1.503E-2</v>
      </c>
      <c r="S431" s="143">
        <v>0</v>
      </c>
      <c r="T431" s="144">
        <f>S431*H431</f>
        <v>0</v>
      </c>
      <c r="AR431" s="145" t="s">
        <v>152</v>
      </c>
      <c r="AT431" s="145" t="s">
        <v>147</v>
      </c>
      <c r="AU431" s="145" t="s">
        <v>86</v>
      </c>
      <c r="AY431" s="17" t="s">
        <v>145</v>
      </c>
      <c r="BE431" s="146">
        <f>IF(N431="základní",J431,0)</f>
        <v>0</v>
      </c>
      <c r="BF431" s="146">
        <f>IF(N431="snížená",J431,0)</f>
        <v>0</v>
      </c>
      <c r="BG431" s="146">
        <f>IF(N431="zákl. přenesená",J431,0)</f>
        <v>0</v>
      </c>
      <c r="BH431" s="146">
        <f>IF(N431="sníž. přenesená",J431,0)</f>
        <v>0</v>
      </c>
      <c r="BI431" s="146">
        <f>IF(N431="nulová",J431,0)</f>
        <v>0</v>
      </c>
      <c r="BJ431" s="17" t="s">
        <v>84</v>
      </c>
      <c r="BK431" s="146">
        <f>ROUND(I431*H431,2)</f>
        <v>0</v>
      </c>
      <c r="BL431" s="17" t="s">
        <v>152</v>
      </c>
      <c r="BM431" s="145" t="s">
        <v>535</v>
      </c>
    </row>
    <row r="432" spans="2:65" s="1" customFormat="1" ht="24.2" customHeight="1">
      <c r="B432" s="133"/>
      <c r="C432" s="175" t="s">
        <v>536</v>
      </c>
      <c r="D432" s="175" t="s">
        <v>297</v>
      </c>
      <c r="E432" s="176" t="s">
        <v>537</v>
      </c>
      <c r="F432" s="177" t="s">
        <v>538</v>
      </c>
      <c r="G432" s="178" t="s">
        <v>530</v>
      </c>
      <c r="H432" s="179">
        <v>9.09</v>
      </c>
      <c r="I432" s="180"/>
      <c r="J432" s="181">
        <f>ROUND(I432*H432,2)</f>
        <v>0</v>
      </c>
      <c r="K432" s="177" t="s">
        <v>151</v>
      </c>
      <c r="L432" s="182"/>
      <c r="M432" s="183" t="s">
        <v>1</v>
      </c>
      <c r="N432" s="184" t="s">
        <v>41</v>
      </c>
      <c r="P432" s="143">
        <f>O432*H432</f>
        <v>0</v>
      </c>
      <c r="Q432" s="143">
        <v>9.5999999999999992E-3</v>
      </c>
      <c r="R432" s="143">
        <f>Q432*H432</f>
        <v>8.7263999999999994E-2</v>
      </c>
      <c r="S432" s="143">
        <v>0</v>
      </c>
      <c r="T432" s="144">
        <f>S432*H432</f>
        <v>0</v>
      </c>
      <c r="AR432" s="145" t="s">
        <v>213</v>
      </c>
      <c r="AT432" s="145" t="s">
        <v>297</v>
      </c>
      <c r="AU432" s="145" t="s">
        <v>86</v>
      </c>
      <c r="AY432" s="17" t="s">
        <v>145</v>
      </c>
      <c r="BE432" s="146">
        <f>IF(N432="základní",J432,0)</f>
        <v>0</v>
      </c>
      <c r="BF432" s="146">
        <f>IF(N432="snížená",J432,0)</f>
        <v>0</v>
      </c>
      <c r="BG432" s="146">
        <f>IF(N432="zákl. přenesená",J432,0)</f>
        <v>0</v>
      </c>
      <c r="BH432" s="146">
        <f>IF(N432="sníž. přenesená",J432,0)</f>
        <v>0</v>
      </c>
      <c r="BI432" s="146">
        <f>IF(N432="nulová",J432,0)</f>
        <v>0</v>
      </c>
      <c r="BJ432" s="17" t="s">
        <v>84</v>
      </c>
      <c r="BK432" s="146">
        <f>ROUND(I432*H432,2)</f>
        <v>0</v>
      </c>
      <c r="BL432" s="17" t="s">
        <v>152</v>
      </c>
      <c r="BM432" s="145" t="s">
        <v>539</v>
      </c>
    </row>
    <row r="433" spans="2:65" s="12" customFormat="1" ht="11.25">
      <c r="B433" s="147"/>
      <c r="D433" s="148" t="s">
        <v>154</v>
      </c>
      <c r="F433" s="150" t="s">
        <v>540</v>
      </c>
      <c r="H433" s="151">
        <v>9.09</v>
      </c>
      <c r="I433" s="152"/>
      <c r="L433" s="147"/>
      <c r="M433" s="153"/>
      <c r="T433" s="154"/>
      <c r="AT433" s="149" t="s">
        <v>154</v>
      </c>
      <c r="AU433" s="149" t="s">
        <v>86</v>
      </c>
      <c r="AV433" s="12" t="s">
        <v>86</v>
      </c>
      <c r="AW433" s="12" t="s">
        <v>3</v>
      </c>
      <c r="AX433" s="12" t="s">
        <v>84</v>
      </c>
      <c r="AY433" s="149" t="s">
        <v>145</v>
      </c>
    </row>
    <row r="434" spans="2:65" s="1" customFormat="1" ht="24.2" customHeight="1">
      <c r="B434" s="133"/>
      <c r="C434" s="134" t="s">
        <v>541</v>
      </c>
      <c r="D434" s="134" t="s">
        <v>147</v>
      </c>
      <c r="E434" s="135" t="s">
        <v>542</v>
      </c>
      <c r="F434" s="136" t="s">
        <v>543</v>
      </c>
      <c r="G434" s="137" t="s">
        <v>530</v>
      </c>
      <c r="H434" s="138">
        <v>9</v>
      </c>
      <c r="I434" s="139"/>
      <c r="J434" s="140">
        <f>ROUND(I434*H434,2)</f>
        <v>0</v>
      </c>
      <c r="K434" s="136" t="s">
        <v>151</v>
      </c>
      <c r="L434" s="32"/>
      <c r="M434" s="141" t="s">
        <v>1</v>
      </c>
      <c r="N434" s="142" t="s">
        <v>41</v>
      </c>
      <c r="P434" s="143">
        <f>O434*H434</f>
        <v>0</v>
      </c>
      <c r="Q434" s="143">
        <v>1.67E-3</v>
      </c>
      <c r="R434" s="143">
        <f>Q434*H434</f>
        <v>1.503E-2</v>
      </c>
      <c r="S434" s="143">
        <v>0</v>
      </c>
      <c r="T434" s="144">
        <f>S434*H434</f>
        <v>0</v>
      </c>
      <c r="AR434" s="145" t="s">
        <v>152</v>
      </c>
      <c r="AT434" s="145" t="s">
        <v>147</v>
      </c>
      <c r="AU434" s="145" t="s">
        <v>86</v>
      </c>
      <c r="AY434" s="17" t="s">
        <v>145</v>
      </c>
      <c r="BE434" s="146">
        <f>IF(N434="základní",J434,0)</f>
        <v>0</v>
      </c>
      <c r="BF434" s="146">
        <f>IF(N434="snížená",J434,0)</f>
        <v>0</v>
      </c>
      <c r="BG434" s="146">
        <f>IF(N434="zákl. přenesená",J434,0)</f>
        <v>0</v>
      </c>
      <c r="BH434" s="146">
        <f>IF(N434="sníž. přenesená",J434,0)</f>
        <v>0</v>
      </c>
      <c r="BI434" s="146">
        <f>IF(N434="nulová",J434,0)</f>
        <v>0</v>
      </c>
      <c r="BJ434" s="17" t="s">
        <v>84</v>
      </c>
      <c r="BK434" s="146">
        <f>ROUND(I434*H434,2)</f>
        <v>0</v>
      </c>
      <c r="BL434" s="17" t="s">
        <v>152</v>
      </c>
      <c r="BM434" s="145" t="s">
        <v>544</v>
      </c>
    </row>
    <row r="435" spans="2:65" s="1" customFormat="1" ht="24.2" customHeight="1">
      <c r="B435" s="133"/>
      <c r="C435" s="175" t="s">
        <v>545</v>
      </c>
      <c r="D435" s="175" t="s">
        <v>297</v>
      </c>
      <c r="E435" s="176" t="s">
        <v>546</v>
      </c>
      <c r="F435" s="177" t="s">
        <v>547</v>
      </c>
      <c r="G435" s="178" t="s">
        <v>530</v>
      </c>
      <c r="H435" s="179">
        <v>9</v>
      </c>
      <c r="I435" s="180"/>
      <c r="J435" s="181">
        <f>ROUND(I435*H435,2)</f>
        <v>0</v>
      </c>
      <c r="K435" s="177" t="s">
        <v>151</v>
      </c>
      <c r="L435" s="182"/>
      <c r="M435" s="183" t="s">
        <v>1</v>
      </c>
      <c r="N435" s="184" t="s">
        <v>41</v>
      </c>
      <c r="P435" s="143">
        <f>O435*H435</f>
        <v>0</v>
      </c>
      <c r="Q435" s="143">
        <v>1.2200000000000001E-2</v>
      </c>
      <c r="R435" s="143">
        <f>Q435*H435</f>
        <v>0.10980000000000001</v>
      </c>
      <c r="S435" s="143">
        <v>0</v>
      </c>
      <c r="T435" s="144">
        <f>S435*H435</f>
        <v>0</v>
      </c>
      <c r="AR435" s="145" t="s">
        <v>213</v>
      </c>
      <c r="AT435" s="145" t="s">
        <v>297</v>
      </c>
      <c r="AU435" s="145" t="s">
        <v>86</v>
      </c>
      <c r="AY435" s="17" t="s">
        <v>145</v>
      </c>
      <c r="BE435" s="146">
        <f>IF(N435="základní",J435,0)</f>
        <v>0</v>
      </c>
      <c r="BF435" s="146">
        <f>IF(N435="snížená",J435,0)</f>
        <v>0</v>
      </c>
      <c r="BG435" s="146">
        <f>IF(N435="zákl. přenesená",J435,0)</f>
        <v>0</v>
      </c>
      <c r="BH435" s="146">
        <f>IF(N435="sníž. přenesená",J435,0)</f>
        <v>0</v>
      </c>
      <c r="BI435" s="146">
        <f>IF(N435="nulová",J435,0)</f>
        <v>0</v>
      </c>
      <c r="BJ435" s="17" t="s">
        <v>84</v>
      </c>
      <c r="BK435" s="146">
        <f>ROUND(I435*H435,2)</f>
        <v>0</v>
      </c>
      <c r="BL435" s="17" t="s">
        <v>152</v>
      </c>
      <c r="BM435" s="145" t="s">
        <v>548</v>
      </c>
    </row>
    <row r="436" spans="2:65" s="1" customFormat="1" ht="24.2" customHeight="1">
      <c r="B436" s="133"/>
      <c r="C436" s="134" t="s">
        <v>549</v>
      </c>
      <c r="D436" s="134" t="s">
        <v>147</v>
      </c>
      <c r="E436" s="135" t="s">
        <v>542</v>
      </c>
      <c r="F436" s="136" t="s">
        <v>543</v>
      </c>
      <c r="G436" s="137" t="s">
        <v>530</v>
      </c>
      <c r="H436" s="138">
        <v>1</v>
      </c>
      <c r="I436" s="139"/>
      <c r="J436" s="140">
        <f>ROUND(I436*H436,2)</f>
        <v>0</v>
      </c>
      <c r="K436" s="136" t="s">
        <v>151</v>
      </c>
      <c r="L436" s="32"/>
      <c r="M436" s="141" t="s">
        <v>1</v>
      </c>
      <c r="N436" s="142" t="s">
        <v>41</v>
      </c>
      <c r="P436" s="143">
        <f>O436*H436</f>
        <v>0</v>
      </c>
      <c r="Q436" s="143">
        <v>1.67E-3</v>
      </c>
      <c r="R436" s="143">
        <f>Q436*H436</f>
        <v>1.67E-3</v>
      </c>
      <c r="S436" s="143">
        <v>0</v>
      </c>
      <c r="T436" s="144">
        <f>S436*H436</f>
        <v>0</v>
      </c>
      <c r="AR436" s="145" t="s">
        <v>152</v>
      </c>
      <c r="AT436" s="145" t="s">
        <v>147</v>
      </c>
      <c r="AU436" s="145" t="s">
        <v>86</v>
      </c>
      <c r="AY436" s="17" t="s">
        <v>145</v>
      </c>
      <c r="BE436" s="146">
        <f>IF(N436="základní",J436,0)</f>
        <v>0</v>
      </c>
      <c r="BF436" s="146">
        <f>IF(N436="snížená",J436,0)</f>
        <v>0</v>
      </c>
      <c r="BG436" s="146">
        <f>IF(N436="zákl. přenesená",J436,0)</f>
        <v>0</v>
      </c>
      <c r="BH436" s="146">
        <f>IF(N436="sníž. přenesená",J436,0)</f>
        <v>0</v>
      </c>
      <c r="BI436" s="146">
        <f>IF(N436="nulová",J436,0)</f>
        <v>0</v>
      </c>
      <c r="BJ436" s="17" t="s">
        <v>84</v>
      </c>
      <c r="BK436" s="146">
        <f>ROUND(I436*H436,2)</f>
        <v>0</v>
      </c>
      <c r="BL436" s="17" t="s">
        <v>152</v>
      </c>
      <c r="BM436" s="145" t="s">
        <v>550</v>
      </c>
    </row>
    <row r="437" spans="2:65" s="1" customFormat="1" ht="24.2" customHeight="1">
      <c r="B437" s="133"/>
      <c r="C437" s="175" t="s">
        <v>551</v>
      </c>
      <c r="D437" s="175" t="s">
        <v>297</v>
      </c>
      <c r="E437" s="176" t="s">
        <v>552</v>
      </c>
      <c r="F437" s="177" t="s">
        <v>553</v>
      </c>
      <c r="G437" s="178" t="s">
        <v>530</v>
      </c>
      <c r="H437" s="179">
        <v>1</v>
      </c>
      <c r="I437" s="180"/>
      <c r="J437" s="181">
        <f>ROUND(I437*H437,2)</f>
        <v>0</v>
      </c>
      <c r="K437" s="177" t="s">
        <v>151</v>
      </c>
      <c r="L437" s="182"/>
      <c r="M437" s="183" t="s">
        <v>1</v>
      </c>
      <c r="N437" s="184" t="s">
        <v>41</v>
      </c>
      <c r="P437" s="143">
        <f>O437*H437</f>
        <v>0</v>
      </c>
      <c r="Q437" s="143">
        <v>3.8E-3</v>
      </c>
      <c r="R437" s="143">
        <f>Q437*H437</f>
        <v>3.8E-3</v>
      </c>
      <c r="S437" s="143">
        <v>0</v>
      </c>
      <c r="T437" s="144">
        <f>S437*H437</f>
        <v>0</v>
      </c>
      <c r="AR437" s="145" t="s">
        <v>213</v>
      </c>
      <c r="AT437" s="145" t="s">
        <v>297</v>
      </c>
      <c r="AU437" s="145" t="s">
        <v>86</v>
      </c>
      <c r="AY437" s="17" t="s">
        <v>145</v>
      </c>
      <c r="BE437" s="146">
        <f>IF(N437="základní",J437,0)</f>
        <v>0</v>
      </c>
      <c r="BF437" s="146">
        <f>IF(N437="snížená",J437,0)</f>
        <v>0</v>
      </c>
      <c r="BG437" s="146">
        <f>IF(N437="zákl. přenesená",J437,0)</f>
        <v>0</v>
      </c>
      <c r="BH437" s="146">
        <f>IF(N437="sníž. přenesená",J437,0)</f>
        <v>0</v>
      </c>
      <c r="BI437" s="146">
        <f>IF(N437="nulová",J437,0)</f>
        <v>0</v>
      </c>
      <c r="BJ437" s="17" t="s">
        <v>84</v>
      </c>
      <c r="BK437" s="146">
        <f>ROUND(I437*H437,2)</f>
        <v>0</v>
      </c>
      <c r="BL437" s="17" t="s">
        <v>152</v>
      </c>
      <c r="BM437" s="145" t="s">
        <v>554</v>
      </c>
    </row>
    <row r="438" spans="2:65" s="1" customFormat="1" ht="24.2" customHeight="1">
      <c r="B438" s="133"/>
      <c r="C438" s="134" t="s">
        <v>555</v>
      </c>
      <c r="D438" s="134" t="s">
        <v>147</v>
      </c>
      <c r="E438" s="135" t="s">
        <v>556</v>
      </c>
      <c r="F438" s="136" t="s">
        <v>557</v>
      </c>
      <c r="G438" s="137" t="s">
        <v>530</v>
      </c>
      <c r="H438" s="138">
        <v>20</v>
      </c>
      <c r="I438" s="139"/>
      <c r="J438" s="140">
        <f>ROUND(I438*H438,2)</f>
        <v>0</v>
      </c>
      <c r="K438" s="136" t="s">
        <v>151</v>
      </c>
      <c r="L438" s="32"/>
      <c r="M438" s="141" t="s">
        <v>1</v>
      </c>
      <c r="N438" s="142" t="s">
        <v>41</v>
      </c>
      <c r="P438" s="143">
        <f>O438*H438</f>
        <v>0</v>
      </c>
      <c r="Q438" s="143">
        <v>1.7099999999999999E-3</v>
      </c>
      <c r="R438" s="143">
        <f>Q438*H438</f>
        <v>3.4200000000000001E-2</v>
      </c>
      <c r="S438" s="143">
        <v>0</v>
      </c>
      <c r="T438" s="144">
        <f>S438*H438</f>
        <v>0</v>
      </c>
      <c r="AR438" s="145" t="s">
        <v>152</v>
      </c>
      <c r="AT438" s="145" t="s">
        <v>147</v>
      </c>
      <c r="AU438" s="145" t="s">
        <v>86</v>
      </c>
      <c r="AY438" s="17" t="s">
        <v>145</v>
      </c>
      <c r="BE438" s="146">
        <f>IF(N438="základní",J438,0)</f>
        <v>0</v>
      </c>
      <c r="BF438" s="146">
        <f>IF(N438="snížená",J438,0)</f>
        <v>0</v>
      </c>
      <c r="BG438" s="146">
        <f>IF(N438="zákl. přenesená",J438,0)</f>
        <v>0</v>
      </c>
      <c r="BH438" s="146">
        <f>IF(N438="sníž. přenesená",J438,0)</f>
        <v>0</v>
      </c>
      <c r="BI438" s="146">
        <f>IF(N438="nulová",J438,0)</f>
        <v>0</v>
      </c>
      <c r="BJ438" s="17" t="s">
        <v>84</v>
      </c>
      <c r="BK438" s="146">
        <f>ROUND(I438*H438,2)</f>
        <v>0</v>
      </c>
      <c r="BL438" s="17" t="s">
        <v>152</v>
      </c>
      <c r="BM438" s="145" t="s">
        <v>558</v>
      </c>
    </row>
    <row r="439" spans="2:65" s="12" customFormat="1" ht="11.25">
      <c r="B439" s="147"/>
      <c r="D439" s="148" t="s">
        <v>154</v>
      </c>
      <c r="E439" s="149" t="s">
        <v>1</v>
      </c>
      <c r="F439" s="150" t="s">
        <v>559</v>
      </c>
      <c r="H439" s="151">
        <v>20</v>
      </c>
      <c r="I439" s="152"/>
      <c r="L439" s="147"/>
      <c r="M439" s="153"/>
      <c r="T439" s="154"/>
      <c r="AT439" s="149" t="s">
        <v>154</v>
      </c>
      <c r="AU439" s="149" t="s">
        <v>86</v>
      </c>
      <c r="AV439" s="12" t="s">
        <v>86</v>
      </c>
      <c r="AW439" s="12" t="s">
        <v>32</v>
      </c>
      <c r="AX439" s="12" t="s">
        <v>84</v>
      </c>
      <c r="AY439" s="149" t="s">
        <v>145</v>
      </c>
    </row>
    <row r="440" spans="2:65" s="1" customFormat="1" ht="24.2" customHeight="1">
      <c r="B440" s="133"/>
      <c r="C440" s="175" t="s">
        <v>560</v>
      </c>
      <c r="D440" s="175" t="s">
        <v>297</v>
      </c>
      <c r="E440" s="176" t="s">
        <v>561</v>
      </c>
      <c r="F440" s="177" t="s">
        <v>562</v>
      </c>
      <c r="G440" s="178" t="s">
        <v>530</v>
      </c>
      <c r="H440" s="179">
        <v>17</v>
      </c>
      <c r="I440" s="180"/>
      <c r="J440" s="181">
        <f>ROUND(I440*H440,2)</f>
        <v>0</v>
      </c>
      <c r="K440" s="177" t="s">
        <v>151</v>
      </c>
      <c r="L440" s="182"/>
      <c r="M440" s="183" t="s">
        <v>1</v>
      </c>
      <c r="N440" s="184" t="s">
        <v>41</v>
      </c>
      <c r="P440" s="143">
        <f>O440*H440</f>
        <v>0</v>
      </c>
      <c r="Q440" s="143">
        <v>1.49E-2</v>
      </c>
      <c r="R440" s="143">
        <f>Q440*H440</f>
        <v>0.25330000000000003</v>
      </c>
      <c r="S440" s="143">
        <v>0</v>
      </c>
      <c r="T440" s="144">
        <f>S440*H440</f>
        <v>0</v>
      </c>
      <c r="AR440" s="145" t="s">
        <v>213</v>
      </c>
      <c r="AT440" s="145" t="s">
        <v>297</v>
      </c>
      <c r="AU440" s="145" t="s">
        <v>86</v>
      </c>
      <c r="AY440" s="17" t="s">
        <v>145</v>
      </c>
      <c r="BE440" s="146">
        <f>IF(N440="základní",J440,0)</f>
        <v>0</v>
      </c>
      <c r="BF440" s="146">
        <f>IF(N440="snížená",J440,0)</f>
        <v>0</v>
      </c>
      <c r="BG440" s="146">
        <f>IF(N440="zákl. přenesená",J440,0)</f>
        <v>0</v>
      </c>
      <c r="BH440" s="146">
        <f>IF(N440="sníž. přenesená",J440,0)</f>
        <v>0</v>
      </c>
      <c r="BI440" s="146">
        <f>IF(N440="nulová",J440,0)</f>
        <v>0</v>
      </c>
      <c r="BJ440" s="17" t="s">
        <v>84</v>
      </c>
      <c r="BK440" s="146">
        <f>ROUND(I440*H440,2)</f>
        <v>0</v>
      </c>
      <c r="BL440" s="17" t="s">
        <v>152</v>
      </c>
      <c r="BM440" s="145" t="s">
        <v>563</v>
      </c>
    </row>
    <row r="441" spans="2:65" s="1" customFormat="1" ht="33" customHeight="1">
      <c r="B441" s="133"/>
      <c r="C441" s="175" t="s">
        <v>564</v>
      </c>
      <c r="D441" s="175" t="s">
        <v>297</v>
      </c>
      <c r="E441" s="176" t="s">
        <v>565</v>
      </c>
      <c r="F441" s="177" t="s">
        <v>566</v>
      </c>
      <c r="G441" s="178" t="s">
        <v>530</v>
      </c>
      <c r="H441" s="179">
        <v>3</v>
      </c>
      <c r="I441" s="180"/>
      <c r="J441" s="181">
        <f>ROUND(I441*H441,2)</f>
        <v>0</v>
      </c>
      <c r="K441" s="177" t="s">
        <v>151</v>
      </c>
      <c r="L441" s="182"/>
      <c r="M441" s="183" t="s">
        <v>1</v>
      </c>
      <c r="N441" s="184" t="s">
        <v>41</v>
      </c>
      <c r="P441" s="143">
        <f>O441*H441</f>
        <v>0</v>
      </c>
      <c r="Q441" s="143">
        <v>1.4E-2</v>
      </c>
      <c r="R441" s="143">
        <f>Q441*H441</f>
        <v>4.2000000000000003E-2</v>
      </c>
      <c r="S441" s="143">
        <v>0</v>
      </c>
      <c r="T441" s="144">
        <f>S441*H441</f>
        <v>0</v>
      </c>
      <c r="AR441" s="145" t="s">
        <v>213</v>
      </c>
      <c r="AT441" s="145" t="s">
        <v>297</v>
      </c>
      <c r="AU441" s="145" t="s">
        <v>86</v>
      </c>
      <c r="AY441" s="17" t="s">
        <v>145</v>
      </c>
      <c r="BE441" s="146">
        <f>IF(N441="základní",J441,0)</f>
        <v>0</v>
      </c>
      <c r="BF441" s="146">
        <f>IF(N441="snížená",J441,0)</f>
        <v>0</v>
      </c>
      <c r="BG441" s="146">
        <f>IF(N441="zákl. přenesená",J441,0)</f>
        <v>0</v>
      </c>
      <c r="BH441" s="146">
        <f>IF(N441="sníž. přenesená",J441,0)</f>
        <v>0</v>
      </c>
      <c r="BI441" s="146">
        <f>IF(N441="nulová",J441,0)</f>
        <v>0</v>
      </c>
      <c r="BJ441" s="17" t="s">
        <v>84</v>
      </c>
      <c r="BK441" s="146">
        <f>ROUND(I441*H441,2)</f>
        <v>0</v>
      </c>
      <c r="BL441" s="17" t="s">
        <v>152</v>
      </c>
      <c r="BM441" s="145" t="s">
        <v>567</v>
      </c>
    </row>
    <row r="442" spans="2:65" s="1" customFormat="1" ht="24.2" customHeight="1">
      <c r="B442" s="133"/>
      <c r="C442" s="134" t="s">
        <v>568</v>
      </c>
      <c r="D442" s="134" t="s">
        <v>147</v>
      </c>
      <c r="E442" s="135" t="s">
        <v>569</v>
      </c>
      <c r="F442" s="136" t="s">
        <v>570</v>
      </c>
      <c r="G442" s="137" t="s">
        <v>191</v>
      </c>
      <c r="H442" s="138">
        <v>14</v>
      </c>
      <c r="I442" s="139"/>
      <c r="J442" s="140">
        <f>ROUND(I442*H442,2)</f>
        <v>0</v>
      </c>
      <c r="K442" s="136" t="s">
        <v>151</v>
      </c>
      <c r="L442" s="32"/>
      <c r="M442" s="141" t="s">
        <v>1</v>
      </c>
      <c r="N442" s="142" t="s">
        <v>41</v>
      </c>
      <c r="P442" s="143">
        <f>O442*H442</f>
        <v>0</v>
      </c>
      <c r="Q442" s="143">
        <v>0</v>
      </c>
      <c r="R442" s="143">
        <f>Q442*H442</f>
        <v>0</v>
      </c>
      <c r="S442" s="143">
        <v>0</v>
      </c>
      <c r="T442" s="144">
        <f>S442*H442</f>
        <v>0</v>
      </c>
      <c r="AR442" s="145" t="s">
        <v>152</v>
      </c>
      <c r="AT442" s="145" t="s">
        <v>147</v>
      </c>
      <c r="AU442" s="145" t="s">
        <v>86</v>
      </c>
      <c r="AY442" s="17" t="s">
        <v>145</v>
      </c>
      <c r="BE442" s="146">
        <f>IF(N442="základní",J442,0)</f>
        <v>0</v>
      </c>
      <c r="BF442" s="146">
        <f>IF(N442="snížená",J442,0)</f>
        <v>0</v>
      </c>
      <c r="BG442" s="146">
        <f>IF(N442="zákl. přenesená",J442,0)</f>
        <v>0</v>
      </c>
      <c r="BH442" s="146">
        <f>IF(N442="sníž. přenesená",J442,0)</f>
        <v>0</v>
      </c>
      <c r="BI442" s="146">
        <f>IF(N442="nulová",J442,0)</f>
        <v>0</v>
      </c>
      <c r="BJ442" s="17" t="s">
        <v>84</v>
      </c>
      <c r="BK442" s="146">
        <f>ROUND(I442*H442,2)</f>
        <v>0</v>
      </c>
      <c r="BL442" s="17" t="s">
        <v>152</v>
      </c>
      <c r="BM442" s="145" t="s">
        <v>571</v>
      </c>
    </row>
    <row r="443" spans="2:65" s="1" customFormat="1" ht="21.75" customHeight="1">
      <c r="B443" s="133"/>
      <c r="C443" s="175" t="s">
        <v>572</v>
      </c>
      <c r="D443" s="175" t="s">
        <v>297</v>
      </c>
      <c r="E443" s="176" t="s">
        <v>573</v>
      </c>
      <c r="F443" s="177" t="s">
        <v>574</v>
      </c>
      <c r="G443" s="178" t="s">
        <v>191</v>
      </c>
      <c r="H443" s="179">
        <v>14.21</v>
      </c>
      <c r="I443" s="180"/>
      <c r="J443" s="181">
        <f>ROUND(I443*H443,2)</f>
        <v>0</v>
      </c>
      <c r="K443" s="177" t="s">
        <v>151</v>
      </c>
      <c r="L443" s="182"/>
      <c r="M443" s="183" t="s">
        <v>1</v>
      </c>
      <c r="N443" s="184" t="s">
        <v>41</v>
      </c>
      <c r="P443" s="143">
        <f>O443*H443</f>
        <v>0</v>
      </c>
      <c r="Q443" s="143">
        <v>1.06E-3</v>
      </c>
      <c r="R443" s="143">
        <f>Q443*H443</f>
        <v>1.5062600000000001E-2</v>
      </c>
      <c r="S443" s="143">
        <v>0</v>
      </c>
      <c r="T443" s="144">
        <f>S443*H443</f>
        <v>0</v>
      </c>
      <c r="AR443" s="145" t="s">
        <v>213</v>
      </c>
      <c r="AT443" s="145" t="s">
        <v>297</v>
      </c>
      <c r="AU443" s="145" t="s">
        <v>86</v>
      </c>
      <c r="AY443" s="17" t="s">
        <v>145</v>
      </c>
      <c r="BE443" s="146">
        <f>IF(N443="základní",J443,0)</f>
        <v>0</v>
      </c>
      <c r="BF443" s="146">
        <f>IF(N443="snížená",J443,0)</f>
        <v>0</v>
      </c>
      <c r="BG443" s="146">
        <f>IF(N443="zákl. přenesená",J443,0)</f>
        <v>0</v>
      </c>
      <c r="BH443" s="146">
        <f>IF(N443="sníž. přenesená",J443,0)</f>
        <v>0</v>
      </c>
      <c r="BI443" s="146">
        <f>IF(N443="nulová",J443,0)</f>
        <v>0</v>
      </c>
      <c r="BJ443" s="17" t="s">
        <v>84</v>
      </c>
      <c r="BK443" s="146">
        <f>ROUND(I443*H443,2)</f>
        <v>0</v>
      </c>
      <c r="BL443" s="17" t="s">
        <v>152</v>
      </c>
      <c r="BM443" s="145" t="s">
        <v>575</v>
      </c>
    </row>
    <row r="444" spans="2:65" s="12" customFormat="1" ht="11.25">
      <c r="B444" s="147"/>
      <c r="D444" s="148" t="s">
        <v>154</v>
      </c>
      <c r="F444" s="150" t="s">
        <v>576</v>
      </c>
      <c r="H444" s="151">
        <v>14.21</v>
      </c>
      <c r="I444" s="152"/>
      <c r="L444" s="147"/>
      <c r="M444" s="153"/>
      <c r="T444" s="154"/>
      <c r="AT444" s="149" t="s">
        <v>154</v>
      </c>
      <c r="AU444" s="149" t="s">
        <v>86</v>
      </c>
      <c r="AV444" s="12" t="s">
        <v>86</v>
      </c>
      <c r="AW444" s="12" t="s">
        <v>3</v>
      </c>
      <c r="AX444" s="12" t="s">
        <v>84</v>
      </c>
      <c r="AY444" s="149" t="s">
        <v>145</v>
      </c>
    </row>
    <row r="445" spans="2:65" s="1" customFormat="1" ht="24.2" customHeight="1">
      <c r="B445" s="133"/>
      <c r="C445" s="134" t="s">
        <v>577</v>
      </c>
      <c r="D445" s="134" t="s">
        <v>147</v>
      </c>
      <c r="E445" s="135" t="s">
        <v>578</v>
      </c>
      <c r="F445" s="136" t="s">
        <v>579</v>
      </c>
      <c r="G445" s="137" t="s">
        <v>191</v>
      </c>
      <c r="H445" s="138">
        <v>434</v>
      </c>
      <c r="I445" s="139"/>
      <c r="J445" s="140">
        <f>ROUND(I445*H445,2)</f>
        <v>0</v>
      </c>
      <c r="K445" s="136" t="s">
        <v>151</v>
      </c>
      <c r="L445" s="32"/>
      <c r="M445" s="141" t="s">
        <v>1</v>
      </c>
      <c r="N445" s="142" t="s">
        <v>41</v>
      </c>
      <c r="P445" s="143">
        <f>O445*H445</f>
        <v>0</v>
      </c>
      <c r="Q445" s="143">
        <v>0</v>
      </c>
      <c r="R445" s="143">
        <f>Q445*H445</f>
        <v>0</v>
      </c>
      <c r="S445" s="143">
        <v>0</v>
      </c>
      <c r="T445" s="144">
        <f>S445*H445</f>
        <v>0</v>
      </c>
      <c r="AR445" s="145" t="s">
        <v>152</v>
      </c>
      <c r="AT445" s="145" t="s">
        <v>147</v>
      </c>
      <c r="AU445" s="145" t="s">
        <v>86</v>
      </c>
      <c r="AY445" s="17" t="s">
        <v>145</v>
      </c>
      <c r="BE445" s="146">
        <f>IF(N445="základní",J445,0)</f>
        <v>0</v>
      </c>
      <c r="BF445" s="146">
        <f>IF(N445="snížená",J445,0)</f>
        <v>0</v>
      </c>
      <c r="BG445" s="146">
        <f>IF(N445="zákl. přenesená",J445,0)</f>
        <v>0</v>
      </c>
      <c r="BH445" s="146">
        <f>IF(N445="sníž. přenesená",J445,0)</f>
        <v>0</v>
      </c>
      <c r="BI445" s="146">
        <f>IF(N445="nulová",J445,0)</f>
        <v>0</v>
      </c>
      <c r="BJ445" s="17" t="s">
        <v>84</v>
      </c>
      <c r="BK445" s="146">
        <f>ROUND(I445*H445,2)</f>
        <v>0</v>
      </c>
      <c r="BL445" s="17" t="s">
        <v>152</v>
      </c>
      <c r="BM445" s="145" t="s">
        <v>580</v>
      </c>
    </row>
    <row r="446" spans="2:65" s="1" customFormat="1" ht="21.75" customHeight="1">
      <c r="B446" s="133"/>
      <c r="C446" s="175" t="s">
        <v>581</v>
      </c>
      <c r="D446" s="175" t="s">
        <v>297</v>
      </c>
      <c r="E446" s="176" t="s">
        <v>582</v>
      </c>
      <c r="F446" s="177" t="s">
        <v>583</v>
      </c>
      <c r="G446" s="178" t="s">
        <v>191</v>
      </c>
      <c r="H446" s="179">
        <v>440.51</v>
      </c>
      <c r="I446" s="180"/>
      <c r="J446" s="181">
        <f>ROUND(I446*H446,2)</f>
        <v>0</v>
      </c>
      <c r="K446" s="177" t="s">
        <v>151</v>
      </c>
      <c r="L446" s="182"/>
      <c r="M446" s="183" t="s">
        <v>1</v>
      </c>
      <c r="N446" s="184" t="s">
        <v>41</v>
      </c>
      <c r="P446" s="143">
        <f>O446*H446</f>
        <v>0</v>
      </c>
      <c r="Q446" s="143">
        <v>2.1099999999999999E-3</v>
      </c>
      <c r="R446" s="143">
        <f>Q446*H446</f>
        <v>0.92947609999999992</v>
      </c>
      <c r="S446" s="143">
        <v>0</v>
      </c>
      <c r="T446" s="144">
        <f>S446*H446</f>
        <v>0</v>
      </c>
      <c r="AR446" s="145" t="s">
        <v>213</v>
      </c>
      <c r="AT446" s="145" t="s">
        <v>297</v>
      </c>
      <c r="AU446" s="145" t="s">
        <v>86</v>
      </c>
      <c r="AY446" s="17" t="s">
        <v>145</v>
      </c>
      <c r="BE446" s="146">
        <f>IF(N446="základní",J446,0)</f>
        <v>0</v>
      </c>
      <c r="BF446" s="146">
        <f>IF(N446="snížená",J446,0)</f>
        <v>0</v>
      </c>
      <c r="BG446" s="146">
        <f>IF(N446="zákl. přenesená",J446,0)</f>
        <v>0</v>
      </c>
      <c r="BH446" s="146">
        <f>IF(N446="sníž. přenesená",J446,0)</f>
        <v>0</v>
      </c>
      <c r="BI446" s="146">
        <f>IF(N446="nulová",J446,0)</f>
        <v>0</v>
      </c>
      <c r="BJ446" s="17" t="s">
        <v>84</v>
      </c>
      <c r="BK446" s="146">
        <f>ROUND(I446*H446,2)</f>
        <v>0</v>
      </c>
      <c r="BL446" s="17" t="s">
        <v>152</v>
      </c>
      <c r="BM446" s="145" t="s">
        <v>584</v>
      </c>
    </row>
    <row r="447" spans="2:65" s="12" customFormat="1" ht="11.25">
      <c r="B447" s="147"/>
      <c r="D447" s="148" t="s">
        <v>154</v>
      </c>
      <c r="F447" s="150" t="s">
        <v>585</v>
      </c>
      <c r="H447" s="151">
        <v>440.51</v>
      </c>
      <c r="I447" s="152"/>
      <c r="L447" s="147"/>
      <c r="M447" s="153"/>
      <c r="T447" s="154"/>
      <c r="AT447" s="149" t="s">
        <v>154</v>
      </c>
      <c r="AU447" s="149" t="s">
        <v>86</v>
      </c>
      <c r="AV447" s="12" t="s">
        <v>86</v>
      </c>
      <c r="AW447" s="12" t="s">
        <v>3</v>
      </c>
      <c r="AX447" s="12" t="s">
        <v>84</v>
      </c>
      <c r="AY447" s="149" t="s">
        <v>145</v>
      </c>
    </row>
    <row r="448" spans="2:65" s="1" customFormat="1" ht="24.2" customHeight="1">
      <c r="B448" s="133"/>
      <c r="C448" s="134" t="s">
        <v>586</v>
      </c>
      <c r="D448" s="134" t="s">
        <v>147</v>
      </c>
      <c r="E448" s="135" t="s">
        <v>587</v>
      </c>
      <c r="F448" s="136" t="s">
        <v>588</v>
      </c>
      <c r="G448" s="137" t="s">
        <v>191</v>
      </c>
      <c r="H448" s="138">
        <v>5</v>
      </c>
      <c r="I448" s="139"/>
      <c r="J448" s="140">
        <f>ROUND(I448*H448,2)</f>
        <v>0</v>
      </c>
      <c r="K448" s="136" t="s">
        <v>151</v>
      </c>
      <c r="L448" s="32"/>
      <c r="M448" s="141" t="s">
        <v>1</v>
      </c>
      <c r="N448" s="142" t="s">
        <v>41</v>
      </c>
      <c r="P448" s="143">
        <f>O448*H448</f>
        <v>0</v>
      </c>
      <c r="Q448" s="143">
        <v>0</v>
      </c>
      <c r="R448" s="143">
        <f>Q448*H448</f>
        <v>0</v>
      </c>
      <c r="S448" s="143">
        <v>0</v>
      </c>
      <c r="T448" s="144">
        <f>S448*H448</f>
        <v>0</v>
      </c>
      <c r="AR448" s="145" t="s">
        <v>152</v>
      </c>
      <c r="AT448" s="145" t="s">
        <v>147</v>
      </c>
      <c r="AU448" s="145" t="s">
        <v>86</v>
      </c>
      <c r="AY448" s="17" t="s">
        <v>145</v>
      </c>
      <c r="BE448" s="146">
        <f>IF(N448="základní",J448,0)</f>
        <v>0</v>
      </c>
      <c r="BF448" s="146">
        <f>IF(N448="snížená",J448,0)</f>
        <v>0</v>
      </c>
      <c r="BG448" s="146">
        <f>IF(N448="zákl. přenesená",J448,0)</f>
        <v>0</v>
      </c>
      <c r="BH448" s="146">
        <f>IF(N448="sníž. přenesená",J448,0)</f>
        <v>0</v>
      </c>
      <c r="BI448" s="146">
        <f>IF(N448="nulová",J448,0)</f>
        <v>0</v>
      </c>
      <c r="BJ448" s="17" t="s">
        <v>84</v>
      </c>
      <c r="BK448" s="146">
        <f>ROUND(I448*H448,2)</f>
        <v>0</v>
      </c>
      <c r="BL448" s="17" t="s">
        <v>152</v>
      </c>
      <c r="BM448" s="145" t="s">
        <v>589</v>
      </c>
    </row>
    <row r="449" spans="2:65" s="12" customFormat="1" ht="11.25">
      <c r="B449" s="147"/>
      <c r="D449" s="148" t="s">
        <v>154</v>
      </c>
      <c r="E449" s="149" t="s">
        <v>1</v>
      </c>
      <c r="F449" s="150" t="s">
        <v>590</v>
      </c>
      <c r="H449" s="151">
        <v>5</v>
      </c>
      <c r="I449" s="152"/>
      <c r="L449" s="147"/>
      <c r="M449" s="153"/>
      <c r="T449" s="154"/>
      <c r="AT449" s="149" t="s">
        <v>154</v>
      </c>
      <c r="AU449" s="149" t="s">
        <v>86</v>
      </c>
      <c r="AV449" s="12" t="s">
        <v>86</v>
      </c>
      <c r="AW449" s="12" t="s">
        <v>32</v>
      </c>
      <c r="AX449" s="12" t="s">
        <v>84</v>
      </c>
      <c r="AY449" s="149" t="s">
        <v>145</v>
      </c>
    </row>
    <row r="450" spans="2:65" s="1" customFormat="1" ht="24.2" customHeight="1">
      <c r="B450" s="133"/>
      <c r="C450" s="175" t="s">
        <v>591</v>
      </c>
      <c r="D450" s="175" t="s">
        <v>297</v>
      </c>
      <c r="E450" s="176" t="s">
        <v>592</v>
      </c>
      <c r="F450" s="177" t="s">
        <v>593</v>
      </c>
      <c r="G450" s="178" t="s">
        <v>191</v>
      </c>
      <c r="H450" s="179">
        <v>5.0750000000000002</v>
      </c>
      <c r="I450" s="180"/>
      <c r="J450" s="181">
        <f>ROUND(I450*H450,2)</f>
        <v>0</v>
      </c>
      <c r="K450" s="177" t="s">
        <v>151</v>
      </c>
      <c r="L450" s="182"/>
      <c r="M450" s="183" t="s">
        <v>1</v>
      </c>
      <c r="N450" s="184" t="s">
        <v>41</v>
      </c>
      <c r="P450" s="143">
        <f>O450*H450</f>
        <v>0</v>
      </c>
      <c r="Q450" s="143">
        <v>2.16E-3</v>
      </c>
      <c r="R450" s="143">
        <f>Q450*H450</f>
        <v>1.0962000000000001E-2</v>
      </c>
      <c r="S450" s="143">
        <v>0</v>
      </c>
      <c r="T450" s="144">
        <f>S450*H450</f>
        <v>0</v>
      </c>
      <c r="AR450" s="145" t="s">
        <v>213</v>
      </c>
      <c r="AT450" s="145" t="s">
        <v>297</v>
      </c>
      <c r="AU450" s="145" t="s">
        <v>86</v>
      </c>
      <c r="AY450" s="17" t="s">
        <v>145</v>
      </c>
      <c r="BE450" s="146">
        <f>IF(N450="základní",J450,0)</f>
        <v>0</v>
      </c>
      <c r="BF450" s="146">
        <f>IF(N450="snížená",J450,0)</f>
        <v>0</v>
      </c>
      <c r="BG450" s="146">
        <f>IF(N450="zákl. přenesená",J450,0)</f>
        <v>0</v>
      </c>
      <c r="BH450" s="146">
        <f>IF(N450="sníž. přenesená",J450,0)</f>
        <v>0</v>
      </c>
      <c r="BI450" s="146">
        <f>IF(N450="nulová",J450,0)</f>
        <v>0</v>
      </c>
      <c r="BJ450" s="17" t="s">
        <v>84</v>
      </c>
      <c r="BK450" s="146">
        <f>ROUND(I450*H450,2)</f>
        <v>0</v>
      </c>
      <c r="BL450" s="17" t="s">
        <v>152</v>
      </c>
      <c r="BM450" s="145" t="s">
        <v>594</v>
      </c>
    </row>
    <row r="451" spans="2:65" s="12" customFormat="1" ht="11.25">
      <c r="B451" s="147"/>
      <c r="D451" s="148" t="s">
        <v>154</v>
      </c>
      <c r="F451" s="150" t="s">
        <v>595</v>
      </c>
      <c r="H451" s="151">
        <v>5.0750000000000002</v>
      </c>
      <c r="I451" s="152"/>
      <c r="L451" s="147"/>
      <c r="M451" s="153"/>
      <c r="T451" s="154"/>
      <c r="AT451" s="149" t="s">
        <v>154</v>
      </c>
      <c r="AU451" s="149" t="s">
        <v>86</v>
      </c>
      <c r="AV451" s="12" t="s">
        <v>86</v>
      </c>
      <c r="AW451" s="12" t="s">
        <v>3</v>
      </c>
      <c r="AX451" s="12" t="s">
        <v>84</v>
      </c>
      <c r="AY451" s="149" t="s">
        <v>145</v>
      </c>
    </row>
    <row r="452" spans="2:65" s="1" customFormat="1" ht="24.2" customHeight="1">
      <c r="B452" s="133"/>
      <c r="C452" s="134" t="s">
        <v>596</v>
      </c>
      <c r="D452" s="134" t="s">
        <v>147</v>
      </c>
      <c r="E452" s="135" t="s">
        <v>597</v>
      </c>
      <c r="F452" s="136" t="s">
        <v>598</v>
      </c>
      <c r="G452" s="137" t="s">
        <v>191</v>
      </c>
      <c r="H452" s="138">
        <v>5</v>
      </c>
      <c r="I452" s="139"/>
      <c r="J452" s="140">
        <f>ROUND(I452*H452,2)</f>
        <v>0</v>
      </c>
      <c r="K452" s="136" t="s">
        <v>151</v>
      </c>
      <c r="L452" s="32"/>
      <c r="M452" s="141" t="s">
        <v>1</v>
      </c>
      <c r="N452" s="142" t="s">
        <v>41</v>
      </c>
      <c r="P452" s="143">
        <f>O452*H452</f>
        <v>0</v>
      </c>
      <c r="Q452" s="143">
        <v>0</v>
      </c>
      <c r="R452" s="143">
        <f>Q452*H452</f>
        <v>0</v>
      </c>
      <c r="S452" s="143">
        <v>0</v>
      </c>
      <c r="T452" s="144">
        <f>S452*H452</f>
        <v>0</v>
      </c>
      <c r="AR452" s="145" t="s">
        <v>152</v>
      </c>
      <c r="AT452" s="145" t="s">
        <v>147</v>
      </c>
      <c r="AU452" s="145" t="s">
        <v>86</v>
      </c>
      <c r="AY452" s="17" t="s">
        <v>145</v>
      </c>
      <c r="BE452" s="146">
        <f>IF(N452="základní",J452,0)</f>
        <v>0</v>
      </c>
      <c r="BF452" s="146">
        <f>IF(N452="snížená",J452,0)</f>
        <v>0</v>
      </c>
      <c r="BG452" s="146">
        <f>IF(N452="zákl. přenesená",J452,0)</f>
        <v>0</v>
      </c>
      <c r="BH452" s="146">
        <f>IF(N452="sníž. přenesená",J452,0)</f>
        <v>0</v>
      </c>
      <c r="BI452" s="146">
        <f>IF(N452="nulová",J452,0)</f>
        <v>0</v>
      </c>
      <c r="BJ452" s="17" t="s">
        <v>84</v>
      </c>
      <c r="BK452" s="146">
        <f>ROUND(I452*H452,2)</f>
        <v>0</v>
      </c>
      <c r="BL452" s="17" t="s">
        <v>152</v>
      </c>
      <c r="BM452" s="145" t="s">
        <v>599</v>
      </c>
    </row>
    <row r="453" spans="2:65" s="12" customFormat="1" ht="11.25">
      <c r="B453" s="147"/>
      <c r="D453" s="148" t="s">
        <v>154</v>
      </c>
      <c r="E453" s="149" t="s">
        <v>1</v>
      </c>
      <c r="F453" s="150" t="s">
        <v>590</v>
      </c>
      <c r="H453" s="151">
        <v>5</v>
      </c>
      <c r="I453" s="152"/>
      <c r="L453" s="147"/>
      <c r="M453" s="153"/>
      <c r="T453" s="154"/>
      <c r="AT453" s="149" t="s">
        <v>154</v>
      </c>
      <c r="AU453" s="149" t="s">
        <v>86</v>
      </c>
      <c r="AV453" s="12" t="s">
        <v>86</v>
      </c>
      <c r="AW453" s="12" t="s">
        <v>32</v>
      </c>
      <c r="AX453" s="12" t="s">
        <v>84</v>
      </c>
      <c r="AY453" s="149" t="s">
        <v>145</v>
      </c>
    </row>
    <row r="454" spans="2:65" s="1" customFormat="1" ht="24.2" customHeight="1">
      <c r="B454" s="133"/>
      <c r="C454" s="175" t="s">
        <v>600</v>
      </c>
      <c r="D454" s="175" t="s">
        <v>297</v>
      </c>
      <c r="E454" s="176" t="s">
        <v>601</v>
      </c>
      <c r="F454" s="177" t="s">
        <v>602</v>
      </c>
      <c r="G454" s="178" t="s">
        <v>191</v>
      </c>
      <c r="H454" s="179">
        <v>5.0750000000000002</v>
      </c>
      <c r="I454" s="180"/>
      <c r="J454" s="181">
        <f>ROUND(I454*H454,2)</f>
        <v>0</v>
      </c>
      <c r="K454" s="177" t="s">
        <v>151</v>
      </c>
      <c r="L454" s="182"/>
      <c r="M454" s="183" t="s">
        <v>1</v>
      </c>
      <c r="N454" s="184" t="s">
        <v>41</v>
      </c>
      <c r="P454" s="143">
        <f>O454*H454</f>
        <v>0</v>
      </c>
      <c r="Q454" s="143">
        <v>4.47E-3</v>
      </c>
      <c r="R454" s="143">
        <f>Q454*H454</f>
        <v>2.2685250000000001E-2</v>
      </c>
      <c r="S454" s="143">
        <v>0</v>
      </c>
      <c r="T454" s="144">
        <f>S454*H454</f>
        <v>0</v>
      </c>
      <c r="AR454" s="145" t="s">
        <v>213</v>
      </c>
      <c r="AT454" s="145" t="s">
        <v>297</v>
      </c>
      <c r="AU454" s="145" t="s">
        <v>86</v>
      </c>
      <c r="AY454" s="17" t="s">
        <v>145</v>
      </c>
      <c r="BE454" s="146">
        <f>IF(N454="základní",J454,0)</f>
        <v>0</v>
      </c>
      <c r="BF454" s="146">
        <f>IF(N454="snížená",J454,0)</f>
        <v>0</v>
      </c>
      <c r="BG454" s="146">
        <f>IF(N454="zákl. přenesená",J454,0)</f>
        <v>0</v>
      </c>
      <c r="BH454" s="146">
        <f>IF(N454="sníž. přenesená",J454,0)</f>
        <v>0</v>
      </c>
      <c r="BI454" s="146">
        <f>IF(N454="nulová",J454,0)</f>
        <v>0</v>
      </c>
      <c r="BJ454" s="17" t="s">
        <v>84</v>
      </c>
      <c r="BK454" s="146">
        <f>ROUND(I454*H454,2)</f>
        <v>0</v>
      </c>
      <c r="BL454" s="17" t="s">
        <v>152</v>
      </c>
      <c r="BM454" s="145" t="s">
        <v>603</v>
      </c>
    </row>
    <row r="455" spans="2:65" s="12" customFormat="1" ht="11.25">
      <c r="B455" s="147"/>
      <c r="D455" s="148" t="s">
        <v>154</v>
      </c>
      <c r="F455" s="150" t="s">
        <v>595</v>
      </c>
      <c r="H455" s="151">
        <v>5.0750000000000002</v>
      </c>
      <c r="I455" s="152"/>
      <c r="L455" s="147"/>
      <c r="M455" s="153"/>
      <c r="T455" s="154"/>
      <c r="AT455" s="149" t="s">
        <v>154</v>
      </c>
      <c r="AU455" s="149" t="s">
        <v>86</v>
      </c>
      <c r="AV455" s="12" t="s">
        <v>86</v>
      </c>
      <c r="AW455" s="12" t="s">
        <v>3</v>
      </c>
      <c r="AX455" s="12" t="s">
        <v>84</v>
      </c>
      <c r="AY455" s="149" t="s">
        <v>145</v>
      </c>
    </row>
    <row r="456" spans="2:65" s="1" customFormat="1" ht="24.2" customHeight="1">
      <c r="B456" s="133"/>
      <c r="C456" s="134" t="s">
        <v>604</v>
      </c>
      <c r="D456" s="134" t="s">
        <v>147</v>
      </c>
      <c r="E456" s="135" t="s">
        <v>605</v>
      </c>
      <c r="F456" s="136" t="s">
        <v>606</v>
      </c>
      <c r="G456" s="137" t="s">
        <v>530</v>
      </c>
      <c r="H456" s="138">
        <v>6</v>
      </c>
      <c r="I456" s="139"/>
      <c r="J456" s="140">
        <f>ROUND(I456*H456,2)</f>
        <v>0</v>
      </c>
      <c r="K456" s="136" t="s">
        <v>151</v>
      </c>
      <c r="L456" s="32"/>
      <c r="M456" s="141" t="s">
        <v>1</v>
      </c>
      <c r="N456" s="142" t="s">
        <v>41</v>
      </c>
      <c r="P456" s="143">
        <f>O456*H456</f>
        <v>0</v>
      </c>
      <c r="Q456" s="143">
        <v>0</v>
      </c>
      <c r="R456" s="143">
        <f>Q456*H456</f>
        <v>0</v>
      </c>
      <c r="S456" s="143">
        <v>0</v>
      </c>
      <c r="T456" s="144">
        <f>S456*H456</f>
        <v>0</v>
      </c>
      <c r="AR456" s="145" t="s">
        <v>152</v>
      </c>
      <c r="AT456" s="145" t="s">
        <v>147</v>
      </c>
      <c r="AU456" s="145" t="s">
        <v>86</v>
      </c>
      <c r="AY456" s="17" t="s">
        <v>145</v>
      </c>
      <c r="BE456" s="146">
        <f>IF(N456="základní",J456,0)</f>
        <v>0</v>
      </c>
      <c r="BF456" s="146">
        <f>IF(N456="snížená",J456,0)</f>
        <v>0</v>
      </c>
      <c r="BG456" s="146">
        <f>IF(N456="zákl. přenesená",J456,0)</f>
        <v>0</v>
      </c>
      <c r="BH456" s="146">
        <f>IF(N456="sníž. přenesená",J456,0)</f>
        <v>0</v>
      </c>
      <c r="BI456" s="146">
        <f>IF(N456="nulová",J456,0)</f>
        <v>0</v>
      </c>
      <c r="BJ456" s="17" t="s">
        <v>84</v>
      </c>
      <c r="BK456" s="146">
        <f>ROUND(I456*H456,2)</f>
        <v>0</v>
      </c>
      <c r="BL456" s="17" t="s">
        <v>152</v>
      </c>
      <c r="BM456" s="145" t="s">
        <v>607</v>
      </c>
    </row>
    <row r="457" spans="2:65" s="12" customFormat="1" ht="11.25">
      <c r="B457" s="147"/>
      <c r="D457" s="148" t="s">
        <v>154</v>
      </c>
      <c r="E457" s="149" t="s">
        <v>1</v>
      </c>
      <c r="F457" s="150" t="s">
        <v>608</v>
      </c>
      <c r="H457" s="151">
        <v>6</v>
      </c>
      <c r="I457" s="152"/>
      <c r="L457" s="147"/>
      <c r="M457" s="153"/>
      <c r="T457" s="154"/>
      <c r="AT457" s="149" t="s">
        <v>154</v>
      </c>
      <c r="AU457" s="149" t="s">
        <v>86</v>
      </c>
      <c r="AV457" s="12" t="s">
        <v>86</v>
      </c>
      <c r="AW457" s="12" t="s">
        <v>32</v>
      </c>
      <c r="AX457" s="12" t="s">
        <v>84</v>
      </c>
      <c r="AY457" s="149" t="s">
        <v>145</v>
      </c>
    </row>
    <row r="458" spans="2:65" s="1" customFormat="1" ht="16.5" customHeight="1">
      <c r="B458" s="133"/>
      <c r="C458" s="175" t="s">
        <v>609</v>
      </c>
      <c r="D458" s="175" t="s">
        <v>297</v>
      </c>
      <c r="E458" s="176" t="s">
        <v>610</v>
      </c>
      <c r="F458" s="177" t="s">
        <v>611</v>
      </c>
      <c r="G458" s="178" t="s">
        <v>530</v>
      </c>
      <c r="H458" s="179">
        <v>3</v>
      </c>
      <c r="I458" s="180"/>
      <c r="J458" s="181">
        <f>ROUND(I458*H458,2)</f>
        <v>0</v>
      </c>
      <c r="K458" s="177" t="s">
        <v>1</v>
      </c>
      <c r="L458" s="182"/>
      <c r="M458" s="183" t="s">
        <v>1</v>
      </c>
      <c r="N458" s="184" t="s">
        <v>41</v>
      </c>
      <c r="P458" s="143">
        <f>O458*H458</f>
        <v>0</v>
      </c>
      <c r="Q458" s="143">
        <v>1.2E-4</v>
      </c>
      <c r="R458" s="143">
        <f>Q458*H458</f>
        <v>3.6000000000000002E-4</v>
      </c>
      <c r="S458" s="143">
        <v>0</v>
      </c>
      <c r="T458" s="144">
        <f>S458*H458</f>
        <v>0</v>
      </c>
      <c r="AR458" s="145" t="s">
        <v>213</v>
      </c>
      <c r="AT458" s="145" t="s">
        <v>297</v>
      </c>
      <c r="AU458" s="145" t="s">
        <v>86</v>
      </c>
      <c r="AY458" s="17" t="s">
        <v>145</v>
      </c>
      <c r="BE458" s="146">
        <f>IF(N458="základní",J458,0)</f>
        <v>0</v>
      </c>
      <c r="BF458" s="146">
        <f>IF(N458="snížená",J458,0)</f>
        <v>0</v>
      </c>
      <c r="BG458" s="146">
        <f>IF(N458="zákl. přenesená",J458,0)</f>
        <v>0</v>
      </c>
      <c r="BH458" s="146">
        <f>IF(N458="sníž. přenesená",J458,0)</f>
        <v>0</v>
      </c>
      <c r="BI458" s="146">
        <f>IF(N458="nulová",J458,0)</f>
        <v>0</v>
      </c>
      <c r="BJ458" s="17" t="s">
        <v>84</v>
      </c>
      <c r="BK458" s="146">
        <f>ROUND(I458*H458,2)</f>
        <v>0</v>
      </c>
      <c r="BL458" s="17" t="s">
        <v>152</v>
      </c>
      <c r="BM458" s="145" t="s">
        <v>612</v>
      </c>
    </row>
    <row r="459" spans="2:65" s="1" customFormat="1" ht="16.5" customHeight="1">
      <c r="B459" s="133"/>
      <c r="C459" s="175" t="s">
        <v>613</v>
      </c>
      <c r="D459" s="175" t="s">
        <v>297</v>
      </c>
      <c r="E459" s="176" t="s">
        <v>614</v>
      </c>
      <c r="F459" s="177" t="s">
        <v>615</v>
      </c>
      <c r="G459" s="178" t="s">
        <v>530</v>
      </c>
      <c r="H459" s="179">
        <v>3</v>
      </c>
      <c r="I459" s="180"/>
      <c r="J459" s="181">
        <f>ROUND(I459*H459,2)</f>
        <v>0</v>
      </c>
      <c r="K459" s="177" t="s">
        <v>1</v>
      </c>
      <c r="L459" s="182"/>
      <c r="M459" s="183" t="s">
        <v>1</v>
      </c>
      <c r="N459" s="184" t="s">
        <v>41</v>
      </c>
      <c r="P459" s="143">
        <f>O459*H459</f>
        <v>0</v>
      </c>
      <c r="Q459" s="143">
        <v>1.08E-3</v>
      </c>
      <c r="R459" s="143">
        <f>Q459*H459</f>
        <v>3.2399999999999998E-3</v>
      </c>
      <c r="S459" s="143">
        <v>0</v>
      </c>
      <c r="T459" s="144">
        <f>S459*H459</f>
        <v>0</v>
      </c>
      <c r="AR459" s="145" t="s">
        <v>213</v>
      </c>
      <c r="AT459" s="145" t="s">
        <v>297</v>
      </c>
      <c r="AU459" s="145" t="s">
        <v>86</v>
      </c>
      <c r="AY459" s="17" t="s">
        <v>145</v>
      </c>
      <c r="BE459" s="146">
        <f>IF(N459="základní",J459,0)</f>
        <v>0</v>
      </c>
      <c r="BF459" s="146">
        <f>IF(N459="snížená",J459,0)</f>
        <v>0</v>
      </c>
      <c r="BG459" s="146">
        <f>IF(N459="zákl. přenesená",J459,0)</f>
        <v>0</v>
      </c>
      <c r="BH459" s="146">
        <f>IF(N459="sníž. přenesená",J459,0)</f>
        <v>0</v>
      </c>
      <c r="BI459" s="146">
        <f>IF(N459="nulová",J459,0)</f>
        <v>0</v>
      </c>
      <c r="BJ459" s="17" t="s">
        <v>84</v>
      </c>
      <c r="BK459" s="146">
        <f>ROUND(I459*H459,2)</f>
        <v>0</v>
      </c>
      <c r="BL459" s="17" t="s">
        <v>152</v>
      </c>
      <c r="BM459" s="145" t="s">
        <v>616</v>
      </c>
    </row>
    <row r="460" spans="2:65" s="1" customFormat="1" ht="24.2" customHeight="1">
      <c r="B460" s="133"/>
      <c r="C460" s="134" t="s">
        <v>617</v>
      </c>
      <c r="D460" s="134" t="s">
        <v>147</v>
      </c>
      <c r="E460" s="135" t="s">
        <v>618</v>
      </c>
      <c r="F460" s="136" t="s">
        <v>619</v>
      </c>
      <c r="G460" s="137" t="s">
        <v>530</v>
      </c>
      <c r="H460" s="138">
        <v>58</v>
      </c>
      <c r="I460" s="139"/>
      <c r="J460" s="140">
        <f>ROUND(I460*H460,2)</f>
        <v>0</v>
      </c>
      <c r="K460" s="136" t="s">
        <v>151</v>
      </c>
      <c r="L460" s="32"/>
      <c r="M460" s="141" t="s">
        <v>1</v>
      </c>
      <c r="N460" s="142" t="s">
        <v>41</v>
      </c>
      <c r="P460" s="143">
        <f>O460*H460</f>
        <v>0</v>
      </c>
      <c r="Q460" s="143">
        <v>0</v>
      </c>
      <c r="R460" s="143">
        <f>Q460*H460</f>
        <v>0</v>
      </c>
      <c r="S460" s="143">
        <v>0</v>
      </c>
      <c r="T460" s="144">
        <f>S460*H460</f>
        <v>0</v>
      </c>
      <c r="AR460" s="145" t="s">
        <v>152</v>
      </c>
      <c r="AT460" s="145" t="s">
        <v>147</v>
      </c>
      <c r="AU460" s="145" t="s">
        <v>86</v>
      </c>
      <c r="AY460" s="17" t="s">
        <v>145</v>
      </c>
      <c r="BE460" s="146">
        <f>IF(N460="základní",J460,0)</f>
        <v>0</v>
      </c>
      <c r="BF460" s="146">
        <f>IF(N460="snížená",J460,0)</f>
        <v>0</v>
      </c>
      <c r="BG460" s="146">
        <f>IF(N460="zákl. přenesená",J460,0)</f>
        <v>0</v>
      </c>
      <c r="BH460" s="146">
        <f>IF(N460="sníž. přenesená",J460,0)</f>
        <v>0</v>
      </c>
      <c r="BI460" s="146">
        <f>IF(N460="nulová",J460,0)</f>
        <v>0</v>
      </c>
      <c r="BJ460" s="17" t="s">
        <v>84</v>
      </c>
      <c r="BK460" s="146">
        <f>ROUND(I460*H460,2)</f>
        <v>0</v>
      </c>
      <c r="BL460" s="17" t="s">
        <v>152</v>
      </c>
      <c r="BM460" s="145" t="s">
        <v>620</v>
      </c>
    </row>
    <row r="461" spans="2:65" s="12" customFormat="1" ht="11.25">
      <c r="B461" s="147"/>
      <c r="D461" s="148" t="s">
        <v>154</v>
      </c>
      <c r="E461" s="149" t="s">
        <v>1</v>
      </c>
      <c r="F461" s="150" t="s">
        <v>621</v>
      </c>
      <c r="H461" s="151">
        <v>58</v>
      </c>
      <c r="I461" s="152"/>
      <c r="L461" s="147"/>
      <c r="M461" s="153"/>
      <c r="T461" s="154"/>
      <c r="AT461" s="149" t="s">
        <v>154</v>
      </c>
      <c r="AU461" s="149" t="s">
        <v>86</v>
      </c>
      <c r="AV461" s="12" t="s">
        <v>86</v>
      </c>
      <c r="AW461" s="12" t="s">
        <v>32</v>
      </c>
      <c r="AX461" s="12" t="s">
        <v>84</v>
      </c>
      <c r="AY461" s="149" t="s">
        <v>145</v>
      </c>
    </row>
    <row r="462" spans="2:65" s="1" customFormat="1" ht="16.5" customHeight="1">
      <c r="B462" s="133"/>
      <c r="C462" s="175" t="s">
        <v>622</v>
      </c>
      <c r="D462" s="175" t="s">
        <v>297</v>
      </c>
      <c r="E462" s="176" t="s">
        <v>623</v>
      </c>
      <c r="F462" s="177" t="s">
        <v>624</v>
      </c>
      <c r="G462" s="178" t="s">
        <v>530</v>
      </c>
      <c r="H462" s="179">
        <v>29</v>
      </c>
      <c r="I462" s="180"/>
      <c r="J462" s="181">
        <f>ROUND(I462*H462,2)</f>
        <v>0</v>
      </c>
      <c r="K462" s="177" t="s">
        <v>1</v>
      </c>
      <c r="L462" s="182"/>
      <c r="M462" s="183" t="s">
        <v>1</v>
      </c>
      <c r="N462" s="184" t="s">
        <v>41</v>
      </c>
      <c r="P462" s="143">
        <f>O462*H462</f>
        <v>0</v>
      </c>
      <c r="Q462" s="143">
        <v>4.8000000000000001E-4</v>
      </c>
      <c r="R462" s="143">
        <f>Q462*H462</f>
        <v>1.392E-2</v>
      </c>
      <c r="S462" s="143">
        <v>0</v>
      </c>
      <c r="T462" s="144">
        <f>S462*H462</f>
        <v>0</v>
      </c>
      <c r="AR462" s="145" t="s">
        <v>213</v>
      </c>
      <c r="AT462" s="145" t="s">
        <v>297</v>
      </c>
      <c r="AU462" s="145" t="s">
        <v>86</v>
      </c>
      <c r="AY462" s="17" t="s">
        <v>145</v>
      </c>
      <c r="BE462" s="146">
        <f>IF(N462="základní",J462,0)</f>
        <v>0</v>
      </c>
      <c r="BF462" s="146">
        <f>IF(N462="snížená",J462,0)</f>
        <v>0</v>
      </c>
      <c r="BG462" s="146">
        <f>IF(N462="zákl. přenesená",J462,0)</f>
        <v>0</v>
      </c>
      <c r="BH462" s="146">
        <f>IF(N462="sníž. přenesená",J462,0)</f>
        <v>0</v>
      </c>
      <c r="BI462" s="146">
        <f>IF(N462="nulová",J462,0)</f>
        <v>0</v>
      </c>
      <c r="BJ462" s="17" t="s">
        <v>84</v>
      </c>
      <c r="BK462" s="146">
        <f>ROUND(I462*H462,2)</f>
        <v>0</v>
      </c>
      <c r="BL462" s="17" t="s">
        <v>152</v>
      </c>
      <c r="BM462" s="145" t="s">
        <v>625</v>
      </c>
    </row>
    <row r="463" spans="2:65" s="1" customFormat="1" ht="16.5" customHeight="1">
      <c r="B463" s="133"/>
      <c r="C463" s="175" t="s">
        <v>626</v>
      </c>
      <c r="D463" s="175" t="s">
        <v>297</v>
      </c>
      <c r="E463" s="176" t="s">
        <v>627</v>
      </c>
      <c r="F463" s="177" t="s">
        <v>628</v>
      </c>
      <c r="G463" s="178" t="s">
        <v>530</v>
      </c>
      <c r="H463" s="179">
        <v>29</v>
      </c>
      <c r="I463" s="180"/>
      <c r="J463" s="181">
        <f>ROUND(I463*H463,2)</f>
        <v>0</v>
      </c>
      <c r="K463" s="177" t="s">
        <v>1</v>
      </c>
      <c r="L463" s="182"/>
      <c r="M463" s="183" t="s">
        <v>1</v>
      </c>
      <c r="N463" s="184" t="s">
        <v>41</v>
      </c>
      <c r="P463" s="143">
        <f>O463*H463</f>
        <v>0</v>
      </c>
      <c r="Q463" s="143">
        <v>1.39E-3</v>
      </c>
      <c r="R463" s="143">
        <f>Q463*H463</f>
        <v>4.0309999999999999E-2</v>
      </c>
      <c r="S463" s="143">
        <v>0</v>
      </c>
      <c r="T463" s="144">
        <f>S463*H463</f>
        <v>0</v>
      </c>
      <c r="AR463" s="145" t="s">
        <v>213</v>
      </c>
      <c r="AT463" s="145" t="s">
        <v>297</v>
      </c>
      <c r="AU463" s="145" t="s">
        <v>86</v>
      </c>
      <c r="AY463" s="17" t="s">
        <v>145</v>
      </c>
      <c r="BE463" s="146">
        <f>IF(N463="základní",J463,0)</f>
        <v>0</v>
      </c>
      <c r="BF463" s="146">
        <f>IF(N463="snížená",J463,0)</f>
        <v>0</v>
      </c>
      <c r="BG463" s="146">
        <f>IF(N463="zákl. přenesená",J463,0)</f>
        <v>0</v>
      </c>
      <c r="BH463" s="146">
        <f>IF(N463="sníž. přenesená",J463,0)</f>
        <v>0</v>
      </c>
      <c r="BI463" s="146">
        <f>IF(N463="nulová",J463,0)</f>
        <v>0</v>
      </c>
      <c r="BJ463" s="17" t="s">
        <v>84</v>
      </c>
      <c r="BK463" s="146">
        <f>ROUND(I463*H463,2)</f>
        <v>0</v>
      </c>
      <c r="BL463" s="17" t="s">
        <v>152</v>
      </c>
      <c r="BM463" s="145" t="s">
        <v>629</v>
      </c>
    </row>
    <row r="464" spans="2:65" s="1" customFormat="1" ht="24.2" customHeight="1">
      <c r="B464" s="133"/>
      <c r="C464" s="134" t="s">
        <v>630</v>
      </c>
      <c r="D464" s="134" t="s">
        <v>147</v>
      </c>
      <c r="E464" s="135" t="s">
        <v>631</v>
      </c>
      <c r="F464" s="136" t="s">
        <v>632</v>
      </c>
      <c r="G464" s="137" t="s">
        <v>530</v>
      </c>
      <c r="H464" s="138">
        <v>28</v>
      </c>
      <c r="I464" s="139"/>
      <c r="J464" s="140">
        <f>ROUND(I464*H464,2)</f>
        <v>0</v>
      </c>
      <c r="K464" s="136" t="s">
        <v>151</v>
      </c>
      <c r="L464" s="32"/>
      <c r="M464" s="141" t="s">
        <v>1</v>
      </c>
      <c r="N464" s="142" t="s">
        <v>41</v>
      </c>
      <c r="P464" s="143">
        <f>O464*H464</f>
        <v>0</v>
      </c>
      <c r="Q464" s="143">
        <v>0</v>
      </c>
      <c r="R464" s="143">
        <f>Q464*H464</f>
        <v>0</v>
      </c>
      <c r="S464" s="143">
        <v>0</v>
      </c>
      <c r="T464" s="144">
        <f>S464*H464</f>
        <v>0</v>
      </c>
      <c r="AR464" s="145" t="s">
        <v>152</v>
      </c>
      <c r="AT464" s="145" t="s">
        <v>147</v>
      </c>
      <c r="AU464" s="145" t="s">
        <v>86</v>
      </c>
      <c r="AY464" s="17" t="s">
        <v>145</v>
      </c>
      <c r="BE464" s="146">
        <f>IF(N464="základní",J464,0)</f>
        <v>0</v>
      </c>
      <c r="BF464" s="146">
        <f>IF(N464="snížená",J464,0)</f>
        <v>0</v>
      </c>
      <c r="BG464" s="146">
        <f>IF(N464="zákl. přenesená",J464,0)</f>
        <v>0</v>
      </c>
      <c r="BH464" s="146">
        <f>IF(N464="sníž. přenesená",J464,0)</f>
        <v>0</v>
      </c>
      <c r="BI464" s="146">
        <f>IF(N464="nulová",J464,0)</f>
        <v>0</v>
      </c>
      <c r="BJ464" s="17" t="s">
        <v>84</v>
      </c>
      <c r="BK464" s="146">
        <f>ROUND(I464*H464,2)</f>
        <v>0</v>
      </c>
      <c r="BL464" s="17" t="s">
        <v>152</v>
      </c>
      <c r="BM464" s="145" t="s">
        <v>633</v>
      </c>
    </row>
    <row r="465" spans="2:65" s="12" customFormat="1" ht="11.25">
      <c r="B465" s="147"/>
      <c r="D465" s="148" t="s">
        <v>154</v>
      </c>
      <c r="E465" s="149" t="s">
        <v>1</v>
      </c>
      <c r="F465" s="150" t="s">
        <v>634</v>
      </c>
      <c r="H465" s="151">
        <v>28</v>
      </c>
      <c r="I465" s="152"/>
      <c r="L465" s="147"/>
      <c r="M465" s="153"/>
      <c r="T465" s="154"/>
      <c r="AT465" s="149" t="s">
        <v>154</v>
      </c>
      <c r="AU465" s="149" t="s">
        <v>86</v>
      </c>
      <c r="AV465" s="12" t="s">
        <v>86</v>
      </c>
      <c r="AW465" s="12" t="s">
        <v>32</v>
      </c>
      <c r="AX465" s="12" t="s">
        <v>84</v>
      </c>
      <c r="AY465" s="149" t="s">
        <v>145</v>
      </c>
    </row>
    <row r="466" spans="2:65" s="1" customFormat="1" ht="16.5" customHeight="1">
      <c r="B466" s="133"/>
      <c r="C466" s="175" t="s">
        <v>635</v>
      </c>
      <c r="D466" s="175" t="s">
        <v>297</v>
      </c>
      <c r="E466" s="176" t="s">
        <v>636</v>
      </c>
      <c r="F466" s="177" t="s">
        <v>637</v>
      </c>
      <c r="G466" s="178" t="s">
        <v>530</v>
      </c>
      <c r="H466" s="179">
        <v>6</v>
      </c>
      <c r="I466" s="180"/>
      <c r="J466" s="181">
        <f t="shared" ref="J466:J474" si="0">ROUND(I466*H466,2)</f>
        <v>0</v>
      </c>
      <c r="K466" s="177" t="s">
        <v>1</v>
      </c>
      <c r="L466" s="182"/>
      <c r="M466" s="183" t="s">
        <v>1</v>
      </c>
      <c r="N466" s="184" t="s">
        <v>41</v>
      </c>
      <c r="P466" s="143">
        <f t="shared" ref="P466:P474" si="1">O466*H466</f>
        <v>0</v>
      </c>
      <c r="Q466" s="143">
        <v>8.8000000000000003E-4</v>
      </c>
      <c r="R466" s="143">
        <f t="shared" ref="R466:R474" si="2">Q466*H466</f>
        <v>5.28E-3</v>
      </c>
      <c r="S466" s="143">
        <v>0</v>
      </c>
      <c r="T466" s="144">
        <f t="shared" ref="T466:T474" si="3">S466*H466</f>
        <v>0</v>
      </c>
      <c r="AR466" s="145" t="s">
        <v>213</v>
      </c>
      <c r="AT466" s="145" t="s">
        <v>297</v>
      </c>
      <c r="AU466" s="145" t="s">
        <v>86</v>
      </c>
      <c r="AY466" s="17" t="s">
        <v>145</v>
      </c>
      <c r="BE466" s="146">
        <f t="shared" ref="BE466:BE474" si="4">IF(N466="základní",J466,0)</f>
        <v>0</v>
      </c>
      <c r="BF466" s="146">
        <f t="shared" ref="BF466:BF474" si="5">IF(N466="snížená",J466,0)</f>
        <v>0</v>
      </c>
      <c r="BG466" s="146">
        <f t="shared" ref="BG466:BG474" si="6">IF(N466="zákl. přenesená",J466,0)</f>
        <v>0</v>
      </c>
      <c r="BH466" s="146">
        <f t="shared" ref="BH466:BH474" si="7">IF(N466="sníž. přenesená",J466,0)</f>
        <v>0</v>
      </c>
      <c r="BI466" s="146">
        <f t="shared" ref="BI466:BI474" si="8">IF(N466="nulová",J466,0)</f>
        <v>0</v>
      </c>
      <c r="BJ466" s="17" t="s">
        <v>84</v>
      </c>
      <c r="BK466" s="146">
        <f t="shared" ref="BK466:BK474" si="9">ROUND(I466*H466,2)</f>
        <v>0</v>
      </c>
      <c r="BL466" s="17" t="s">
        <v>152</v>
      </c>
      <c r="BM466" s="145" t="s">
        <v>638</v>
      </c>
    </row>
    <row r="467" spans="2:65" s="1" customFormat="1" ht="16.5" customHeight="1">
      <c r="B467" s="133"/>
      <c r="C467" s="175" t="s">
        <v>639</v>
      </c>
      <c r="D467" s="175" t="s">
        <v>297</v>
      </c>
      <c r="E467" s="176" t="s">
        <v>640</v>
      </c>
      <c r="F467" s="177" t="s">
        <v>641</v>
      </c>
      <c r="G467" s="178" t="s">
        <v>530</v>
      </c>
      <c r="H467" s="179">
        <v>14</v>
      </c>
      <c r="I467" s="180"/>
      <c r="J467" s="181">
        <f t="shared" si="0"/>
        <v>0</v>
      </c>
      <c r="K467" s="177" t="s">
        <v>1</v>
      </c>
      <c r="L467" s="182"/>
      <c r="M467" s="183" t="s">
        <v>1</v>
      </c>
      <c r="N467" s="184" t="s">
        <v>41</v>
      </c>
      <c r="P467" s="143">
        <f t="shared" si="1"/>
        <v>0</v>
      </c>
      <c r="Q467" s="143">
        <v>4.8999999999999998E-4</v>
      </c>
      <c r="R467" s="143">
        <f t="shared" si="2"/>
        <v>6.8599999999999998E-3</v>
      </c>
      <c r="S467" s="143">
        <v>0</v>
      </c>
      <c r="T467" s="144">
        <f t="shared" si="3"/>
        <v>0</v>
      </c>
      <c r="AR467" s="145" t="s">
        <v>213</v>
      </c>
      <c r="AT467" s="145" t="s">
        <v>297</v>
      </c>
      <c r="AU467" s="145" t="s">
        <v>86</v>
      </c>
      <c r="AY467" s="17" t="s">
        <v>145</v>
      </c>
      <c r="BE467" s="146">
        <f t="shared" si="4"/>
        <v>0</v>
      </c>
      <c r="BF467" s="146">
        <f t="shared" si="5"/>
        <v>0</v>
      </c>
      <c r="BG467" s="146">
        <f t="shared" si="6"/>
        <v>0</v>
      </c>
      <c r="BH467" s="146">
        <f t="shared" si="7"/>
        <v>0</v>
      </c>
      <c r="BI467" s="146">
        <f t="shared" si="8"/>
        <v>0</v>
      </c>
      <c r="BJ467" s="17" t="s">
        <v>84</v>
      </c>
      <c r="BK467" s="146">
        <f t="shared" si="9"/>
        <v>0</v>
      </c>
      <c r="BL467" s="17" t="s">
        <v>152</v>
      </c>
      <c r="BM467" s="145" t="s">
        <v>642</v>
      </c>
    </row>
    <row r="468" spans="2:65" s="1" customFormat="1" ht="16.5" customHeight="1">
      <c r="B468" s="133"/>
      <c r="C468" s="175" t="s">
        <v>643</v>
      </c>
      <c r="D468" s="175" t="s">
        <v>297</v>
      </c>
      <c r="E468" s="176" t="s">
        <v>644</v>
      </c>
      <c r="F468" s="177" t="s">
        <v>645</v>
      </c>
      <c r="G468" s="178" t="s">
        <v>530</v>
      </c>
      <c r="H468" s="179">
        <v>8</v>
      </c>
      <c r="I468" s="180"/>
      <c r="J468" s="181">
        <f t="shared" si="0"/>
        <v>0</v>
      </c>
      <c r="K468" s="177" t="s">
        <v>1</v>
      </c>
      <c r="L468" s="182"/>
      <c r="M468" s="183" t="s">
        <v>1</v>
      </c>
      <c r="N468" s="184" t="s">
        <v>41</v>
      </c>
      <c r="P468" s="143">
        <f t="shared" si="1"/>
        <v>0</v>
      </c>
      <c r="Q468" s="143">
        <v>5.8E-4</v>
      </c>
      <c r="R468" s="143">
        <f t="shared" si="2"/>
        <v>4.64E-3</v>
      </c>
      <c r="S468" s="143">
        <v>0</v>
      </c>
      <c r="T468" s="144">
        <f t="shared" si="3"/>
        <v>0</v>
      </c>
      <c r="AR468" s="145" t="s">
        <v>213</v>
      </c>
      <c r="AT468" s="145" t="s">
        <v>297</v>
      </c>
      <c r="AU468" s="145" t="s">
        <v>86</v>
      </c>
      <c r="AY468" s="17" t="s">
        <v>145</v>
      </c>
      <c r="BE468" s="146">
        <f t="shared" si="4"/>
        <v>0</v>
      </c>
      <c r="BF468" s="146">
        <f t="shared" si="5"/>
        <v>0</v>
      </c>
      <c r="BG468" s="146">
        <f t="shared" si="6"/>
        <v>0</v>
      </c>
      <c r="BH468" s="146">
        <f t="shared" si="7"/>
        <v>0</v>
      </c>
      <c r="BI468" s="146">
        <f t="shared" si="8"/>
        <v>0</v>
      </c>
      <c r="BJ468" s="17" t="s">
        <v>84</v>
      </c>
      <c r="BK468" s="146">
        <f t="shared" si="9"/>
        <v>0</v>
      </c>
      <c r="BL468" s="17" t="s">
        <v>152</v>
      </c>
      <c r="BM468" s="145" t="s">
        <v>646</v>
      </c>
    </row>
    <row r="469" spans="2:65" s="1" customFormat="1" ht="24.2" customHeight="1">
      <c r="B469" s="133"/>
      <c r="C469" s="134" t="s">
        <v>647</v>
      </c>
      <c r="D469" s="134" t="s">
        <v>147</v>
      </c>
      <c r="E469" s="135" t="s">
        <v>648</v>
      </c>
      <c r="F469" s="136" t="s">
        <v>649</v>
      </c>
      <c r="G469" s="137" t="s">
        <v>530</v>
      </c>
      <c r="H469" s="138">
        <v>1</v>
      </c>
      <c r="I469" s="139"/>
      <c r="J469" s="140">
        <f t="shared" si="0"/>
        <v>0</v>
      </c>
      <c r="K469" s="136" t="s">
        <v>151</v>
      </c>
      <c r="L469" s="32"/>
      <c r="M469" s="141" t="s">
        <v>1</v>
      </c>
      <c r="N469" s="142" t="s">
        <v>41</v>
      </c>
      <c r="P469" s="143">
        <f t="shared" si="1"/>
        <v>0</v>
      </c>
      <c r="Q469" s="143">
        <v>0</v>
      </c>
      <c r="R469" s="143">
        <f t="shared" si="2"/>
        <v>0</v>
      </c>
      <c r="S469" s="143">
        <v>0</v>
      </c>
      <c r="T469" s="144">
        <f t="shared" si="3"/>
        <v>0</v>
      </c>
      <c r="AR469" s="145" t="s">
        <v>152</v>
      </c>
      <c r="AT469" s="145" t="s">
        <v>147</v>
      </c>
      <c r="AU469" s="145" t="s">
        <v>86</v>
      </c>
      <c r="AY469" s="17" t="s">
        <v>145</v>
      </c>
      <c r="BE469" s="146">
        <f t="shared" si="4"/>
        <v>0</v>
      </c>
      <c r="BF469" s="146">
        <f t="shared" si="5"/>
        <v>0</v>
      </c>
      <c r="BG469" s="146">
        <f t="shared" si="6"/>
        <v>0</v>
      </c>
      <c r="BH469" s="146">
        <f t="shared" si="7"/>
        <v>0</v>
      </c>
      <c r="BI469" s="146">
        <f t="shared" si="8"/>
        <v>0</v>
      </c>
      <c r="BJ469" s="17" t="s">
        <v>84</v>
      </c>
      <c r="BK469" s="146">
        <f t="shared" si="9"/>
        <v>0</v>
      </c>
      <c r="BL469" s="17" t="s">
        <v>152</v>
      </c>
      <c r="BM469" s="145" t="s">
        <v>650</v>
      </c>
    </row>
    <row r="470" spans="2:65" s="1" customFormat="1" ht="16.5" customHeight="1">
      <c r="B470" s="133"/>
      <c r="C470" s="175" t="s">
        <v>651</v>
      </c>
      <c r="D470" s="175" t="s">
        <v>297</v>
      </c>
      <c r="E470" s="176" t="s">
        <v>652</v>
      </c>
      <c r="F470" s="177" t="s">
        <v>653</v>
      </c>
      <c r="G470" s="178" t="s">
        <v>530</v>
      </c>
      <c r="H470" s="179">
        <v>1</v>
      </c>
      <c r="I470" s="180"/>
      <c r="J470" s="181">
        <f t="shared" si="0"/>
        <v>0</v>
      </c>
      <c r="K470" s="177" t="s">
        <v>1</v>
      </c>
      <c r="L470" s="182"/>
      <c r="M470" s="183" t="s">
        <v>1</v>
      </c>
      <c r="N470" s="184" t="s">
        <v>41</v>
      </c>
      <c r="P470" s="143">
        <f t="shared" si="1"/>
        <v>0</v>
      </c>
      <c r="Q470" s="143">
        <v>6.9999999999999999E-4</v>
      </c>
      <c r="R470" s="143">
        <f t="shared" si="2"/>
        <v>6.9999999999999999E-4</v>
      </c>
      <c r="S470" s="143">
        <v>0</v>
      </c>
      <c r="T470" s="144">
        <f t="shared" si="3"/>
        <v>0</v>
      </c>
      <c r="AR470" s="145" t="s">
        <v>213</v>
      </c>
      <c r="AT470" s="145" t="s">
        <v>297</v>
      </c>
      <c r="AU470" s="145" t="s">
        <v>86</v>
      </c>
      <c r="AY470" s="17" t="s">
        <v>145</v>
      </c>
      <c r="BE470" s="146">
        <f t="shared" si="4"/>
        <v>0</v>
      </c>
      <c r="BF470" s="146">
        <f t="shared" si="5"/>
        <v>0</v>
      </c>
      <c r="BG470" s="146">
        <f t="shared" si="6"/>
        <v>0</v>
      </c>
      <c r="BH470" s="146">
        <f t="shared" si="7"/>
        <v>0</v>
      </c>
      <c r="BI470" s="146">
        <f t="shared" si="8"/>
        <v>0</v>
      </c>
      <c r="BJ470" s="17" t="s">
        <v>84</v>
      </c>
      <c r="BK470" s="146">
        <f t="shared" si="9"/>
        <v>0</v>
      </c>
      <c r="BL470" s="17" t="s">
        <v>152</v>
      </c>
      <c r="BM470" s="145" t="s">
        <v>654</v>
      </c>
    </row>
    <row r="471" spans="2:65" s="1" customFormat="1" ht="21.75" customHeight="1">
      <c r="B471" s="133"/>
      <c r="C471" s="134" t="s">
        <v>655</v>
      </c>
      <c r="D471" s="134" t="s">
        <v>147</v>
      </c>
      <c r="E471" s="135" t="s">
        <v>656</v>
      </c>
      <c r="F471" s="136" t="s">
        <v>657</v>
      </c>
      <c r="G471" s="137" t="s">
        <v>530</v>
      </c>
      <c r="H471" s="138">
        <v>3</v>
      </c>
      <c r="I471" s="139"/>
      <c r="J471" s="140">
        <f t="shared" si="0"/>
        <v>0</v>
      </c>
      <c r="K471" s="136" t="s">
        <v>151</v>
      </c>
      <c r="L471" s="32"/>
      <c r="M471" s="141" t="s">
        <v>1</v>
      </c>
      <c r="N471" s="142" t="s">
        <v>41</v>
      </c>
      <c r="P471" s="143">
        <f t="shared" si="1"/>
        <v>0</v>
      </c>
      <c r="Q471" s="143">
        <v>7.2000000000000005E-4</v>
      </c>
      <c r="R471" s="143">
        <f t="shared" si="2"/>
        <v>2.16E-3</v>
      </c>
      <c r="S471" s="143">
        <v>0</v>
      </c>
      <c r="T471" s="144">
        <f t="shared" si="3"/>
        <v>0</v>
      </c>
      <c r="AR471" s="145" t="s">
        <v>152</v>
      </c>
      <c r="AT471" s="145" t="s">
        <v>147</v>
      </c>
      <c r="AU471" s="145" t="s">
        <v>86</v>
      </c>
      <c r="AY471" s="17" t="s">
        <v>145</v>
      </c>
      <c r="BE471" s="146">
        <f t="shared" si="4"/>
        <v>0</v>
      </c>
      <c r="BF471" s="146">
        <f t="shared" si="5"/>
        <v>0</v>
      </c>
      <c r="BG471" s="146">
        <f t="shared" si="6"/>
        <v>0</v>
      </c>
      <c r="BH471" s="146">
        <f t="shared" si="7"/>
        <v>0</v>
      </c>
      <c r="BI471" s="146">
        <f t="shared" si="8"/>
        <v>0</v>
      </c>
      <c r="BJ471" s="17" t="s">
        <v>84</v>
      </c>
      <c r="BK471" s="146">
        <f t="shared" si="9"/>
        <v>0</v>
      </c>
      <c r="BL471" s="17" t="s">
        <v>152</v>
      </c>
      <c r="BM471" s="145" t="s">
        <v>658</v>
      </c>
    </row>
    <row r="472" spans="2:65" s="1" customFormat="1" ht="24.2" customHeight="1">
      <c r="B472" s="133"/>
      <c r="C472" s="175" t="s">
        <v>659</v>
      </c>
      <c r="D472" s="175" t="s">
        <v>297</v>
      </c>
      <c r="E472" s="176" t="s">
        <v>660</v>
      </c>
      <c r="F472" s="177" t="s">
        <v>661</v>
      </c>
      <c r="G472" s="178" t="s">
        <v>530</v>
      </c>
      <c r="H472" s="179">
        <v>3</v>
      </c>
      <c r="I472" s="180"/>
      <c r="J472" s="181">
        <f t="shared" si="0"/>
        <v>0</v>
      </c>
      <c r="K472" s="177" t="s">
        <v>151</v>
      </c>
      <c r="L472" s="182"/>
      <c r="M472" s="183" t="s">
        <v>1</v>
      </c>
      <c r="N472" s="184" t="s">
        <v>41</v>
      </c>
      <c r="P472" s="143">
        <f t="shared" si="1"/>
        <v>0</v>
      </c>
      <c r="Q472" s="143">
        <v>9.1999999999999998E-3</v>
      </c>
      <c r="R472" s="143">
        <f t="shared" si="2"/>
        <v>2.76E-2</v>
      </c>
      <c r="S472" s="143">
        <v>0</v>
      </c>
      <c r="T472" s="144">
        <f t="shared" si="3"/>
        <v>0</v>
      </c>
      <c r="AR472" s="145" t="s">
        <v>213</v>
      </c>
      <c r="AT472" s="145" t="s">
        <v>297</v>
      </c>
      <c r="AU472" s="145" t="s">
        <v>86</v>
      </c>
      <c r="AY472" s="17" t="s">
        <v>145</v>
      </c>
      <c r="BE472" s="146">
        <f t="shared" si="4"/>
        <v>0</v>
      </c>
      <c r="BF472" s="146">
        <f t="shared" si="5"/>
        <v>0</v>
      </c>
      <c r="BG472" s="146">
        <f t="shared" si="6"/>
        <v>0</v>
      </c>
      <c r="BH472" s="146">
        <f t="shared" si="7"/>
        <v>0</v>
      </c>
      <c r="BI472" s="146">
        <f t="shared" si="8"/>
        <v>0</v>
      </c>
      <c r="BJ472" s="17" t="s">
        <v>84</v>
      </c>
      <c r="BK472" s="146">
        <f t="shared" si="9"/>
        <v>0</v>
      </c>
      <c r="BL472" s="17" t="s">
        <v>152</v>
      </c>
      <c r="BM472" s="145" t="s">
        <v>662</v>
      </c>
    </row>
    <row r="473" spans="2:65" s="1" customFormat="1" ht="24.2" customHeight="1">
      <c r="B473" s="133"/>
      <c r="C473" s="175" t="s">
        <v>663</v>
      </c>
      <c r="D473" s="175" t="s">
        <v>297</v>
      </c>
      <c r="E473" s="176" t="s">
        <v>664</v>
      </c>
      <c r="F473" s="177" t="s">
        <v>665</v>
      </c>
      <c r="G473" s="178" t="s">
        <v>530</v>
      </c>
      <c r="H473" s="179">
        <v>3</v>
      </c>
      <c r="I473" s="180"/>
      <c r="J473" s="181">
        <f t="shared" si="0"/>
        <v>0</v>
      </c>
      <c r="K473" s="177" t="s">
        <v>1</v>
      </c>
      <c r="L473" s="182"/>
      <c r="M473" s="183" t="s">
        <v>1</v>
      </c>
      <c r="N473" s="184" t="s">
        <v>41</v>
      </c>
      <c r="P473" s="143">
        <f t="shared" si="1"/>
        <v>0</v>
      </c>
      <c r="Q473" s="143">
        <v>6.3800000000000003E-3</v>
      </c>
      <c r="R473" s="143">
        <f t="shared" si="2"/>
        <v>1.9140000000000001E-2</v>
      </c>
      <c r="S473" s="143">
        <v>0</v>
      </c>
      <c r="T473" s="144">
        <f t="shared" si="3"/>
        <v>0</v>
      </c>
      <c r="AR473" s="145" t="s">
        <v>213</v>
      </c>
      <c r="AT473" s="145" t="s">
        <v>297</v>
      </c>
      <c r="AU473" s="145" t="s">
        <v>86</v>
      </c>
      <c r="AY473" s="17" t="s">
        <v>145</v>
      </c>
      <c r="BE473" s="146">
        <f t="shared" si="4"/>
        <v>0</v>
      </c>
      <c r="BF473" s="146">
        <f t="shared" si="5"/>
        <v>0</v>
      </c>
      <c r="BG473" s="146">
        <f t="shared" si="6"/>
        <v>0</v>
      </c>
      <c r="BH473" s="146">
        <f t="shared" si="7"/>
        <v>0</v>
      </c>
      <c r="BI473" s="146">
        <f t="shared" si="8"/>
        <v>0</v>
      </c>
      <c r="BJ473" s="17" t="s">
        <v>84</v>
      </c>
      <c r="BK473" s="146">
        <f t="shared" si="9"/>
        <v>0</v>
      </c>
      <c r="BL473" s="17" t="s">
        <v>152</v>
      </c>
      <c r="BM473" s="145" t="s">
        <v>666</v>
      </c>
    </row>
    <row r="474" spans="2:65" s="1" customFormat="1" ht="21.75" customHeight="1">
      <c r="B474" s="133"/>
      <c r="C474" s="134" t="s">
        <v>667</v>
      </c>
      <c r="D474" s="134" t="s">
        <v>147</v>
      </c>
      <c r="E474" s="135" t="s">
        <v>668</v>
      </c>
      <c r="F474" s="136" t="s">
        <v>669</v>
      </c>
      <c r="G474" s="137" t="s">
        <v>530</v>
      </c>
      <c r="H474" s="138">
        <v>21</v>
      </c>
      <c r="I474" s="139"/>
      <c r="J474" s="140">
        <f t="shared" si="0"/>
        <v>0</v>
      </c>
      <c r="K474" s="136" t="s">
        <v>151</v>
      </c>
      <c r="L474" s="32"/>
      <c r="M474" s="141" t="s">
        <v>1</v>
      </c>
      <c r="N474" s="142" t="s">
        <v>41</v>
      </c>
      <c r="P474" s="143">
        <f t="shared" si="1"/>
        <v>0</v>
      </c>
      <c r="Q474" s="143">
        <v>1.6199999999999999E-3</v>
      </c>
      <c r="R474" s="143">
        <f t="shared" si="2"/>
        <v>3.4019999999999995E-2</v>
      </c>
      <c r="S474" s="143">
        <v>0</v>
      </c>
      <c r="T474" s="144">
        <f t="shared" si="3"/>
        <v>0</v>
      </c>
      <c r="AR474" s="145" t="s">
        <v>152</v>
      </c>
      <c r="AT474" s="145" t="s">
        <v>147</v>
      </c>
      <c r="AU474" s="145" t="s">
        <v>86</v>
      </c>
      <c r="AY474" s="17" t="s">
        <v>145</v>
      </c>
      <c r="BE474" s="146">
        <f t="shared" si="4"/>
        <v>0</v>
      </c>
      <c r="BF474" s="146">
        <f t="shared" si="5"/>
        <v>0</v>
      </c>
      <c r="BG474" s="146">
        <f t="shared" si="6"/>
        <v>0</v>
      </c>
      <c r="BH474" s="146">
        <f t="shared" si="7"/>
        <v>0</v>
      </c>
      <c r="BI474" s="146">
        <f t="shared" si="8"/>
        <v>0</v>
      </c>
      <c r="BJ474" s="17" t="s">
        <v>84</v>
      </c>
      <c r="BK474" s="146">
        <f t="shared" si="9"/>
        <v>0</v>
      </c>
      <c r="BL474" s="17" t="s">
        <v>152</v>
      </c>
      <c r="BM474" s="145" t="s">
        <v>670</v>
      </c>
    </row>
    <row r="475" spans="2:65" s="12" customFormat="1" ht="11.25">
      <c r="B475" s="147"/>
      <c r="D475" s="148" t="s">
        <v>154</v>
      </c>
      <c r="E475" s="149" t="s">
        <v>1</v>
      </c>
      <c r="F475" s="150" t="s">
        <v>671</v>
      </c>
      <c r="H475" s="151">
        <v>21</v>
      </c>
      <c r="I475" s="152"/>
      <c r="L475" s="147"/>
      <c r="M475" s="153"/>
      <c r="T475" s="154"/>
      <c r="AT475" s="149" t="s">
        <v>154</v>
      </c>
      <c r="AU475" s="149" t="s">
        <v>86</v>
      </c>
      <c r="AV475" s="12" t="s">
        <v>86</v>
      </c>
      <c r="AW475" s="12" t="s">
        <v>32</v>
      </c>
      <c r="AX475" s="12" t="s">
        <v>84</v>
      </c>
      <c r="AY475" s="149" t="s">
        <v>145</v>
      </c>
    </row>
    <row r="476" spans="2:65" s="1" customFormat="1" ht="24.2" customHeight="1">
      <c r="B476" s="133"/>
      <c r="C476" s="175" t="s">
        <v>672</v>
      </c>
      <c r="D476" s="175" t="s">
        <v>297</v>
      </c>
      <c r="E476" s="176" t="s">
        <v>673</v>
      </c>
      <c r="F476" s="177" t="s">
        <v>674</v>
      </c>
      <c r="G476" s="178" t="s">
        <v>530</v>
      </c>
      <c r="H476" s="179">
        <v>21</v>
      </c>
      <c r="I476" s="180"/>
      <c r="J476" s="181">
        <f>ROUND(I476*H476,2)</f>
        <v>0</v>
      </c>
      <c r="K476" s="177" t="s">
        <v>151</v>
      </c>
      <c r="L476" s="182"/>
      <c r="M476" s="183" t="s">
        <v>1</v>
      </c>
      <c r="N476" s="184" t="s">
        <v>41</v>
      </c>
      <c r="P476" s="143">
        <f>O476*H476</f>
        <v>0</v>
      </c>
      <c r="Q476" s="143">
        <v>1.5100000000000001E-2</v>
      </c>
      <c r="R476" s="143">
        <f>Q476*H476</f>
        <v>0.31709999999999999</v>
      </c>
      <c r="S476" s="143">
        <v>0</v>
      </c>
      <c r="T476" s="144">
        <f>S476*H476</f>
        <v>0</v>
      </c>
      <c r="AR476" s="145" t="s">
        <v>213</v>
      </c>
      <c r="AT476" s="145" t="s">
        <v>297</v>
      </c>
      <c r="AU476" s="145" t="s">
        <v>86</v>
      </c>
      <c r="AY476" s="17" t="s">
        <v>145</v>
      </c>
      <c r="BE476" s="146">
        <f>IF(N476="základní",J476,0)</f>
        <v>0</v>
      </c>
      <c r="BF476" s="146">
        <f>IF(N476="snížená",J476,0)</f>
        <v>0</v>
      </c>
      <c r="BG476" s="146">
        <f>IF(N476="zákl. přenesená",J476,0)</f>
        <v>0</v>
      </c>
      <c r="BH476" s="146">
        <f>IF(N476="sníž. přenesená",J476,0)</f>
        <v>0</v>
      </c>
      <c r="BI476" s="146">
        <f>IF(N476="nulová",J476,0)</f>
        <v>0</v>
      </c>
      <c r="BJ476" s="17" t="s">
        <v>84</v>
      </c>
      <c r="BK476" s="146">
        <f>ROUND(I476*H476,2)</f>
        <v>0</v>
      </c>
      <c r="BL476" s="17" t="s">
        <v>152</v>
      </c>
      <c r="BM476" s="145" t="s">
        <v>675</v>
      </c>
    </row>
    <row r="477" spans="2:65" s="1" customFormat="1" ht="24.2" customHeight="1">
      <c r="B477" s="133"/>
      <c r="C477" s="175" t="s">
        <v>676</v>
      </c>
      <c r="D477" s="175" t="s">
        <v>297</v>
      </c>
      <c r="E477" s="176" t="s">
        <v>677</v>
      </c>
      <c r="F477" s="177" t="s">
        <v>678</v>
      </c>
      <c r="G477" s="178" t="s">
        <v>530</v>
      </c>
      <c r="H477" s="179">
        <v>21</v>
      </c>
      <c r="I477" s="180"/>
      <c r="J477" s="181">
        <f>ROUND(I477*H477,2)</f>
        <v>0</v>
      </c>
      <c r="K477" s="177" t="s">
        <v>1</v>
      </c>
      <c r="L477" s="182"/>
      <c r="M477" s="183" t="s">
        <v>1</v>
      </c>
      <c r="N477" s="184" t="s">
        <v>41</v>
      </c>
      <c r="P477" s="143">
        <f>O477*H477</f>
        <v>0</v>
      </c>
      <c r="Q477" s="143">
        <v>6.7499999999999999E-3</v>
      </c>
      <c r="R477" s="143">
        <f>Q477*H477</f>
        <v>0.14174999999999999</v>
      </c>
      <c r="S477" s="143">
        <v>0</v>
      </c>
      <c r="T477" s="144">
        <f>S477*H477</f>
        <v>0</v>
      </c>
      <c r="AR477" s="145" t="s">
        <v>213</v>
      </c>
      <c r="AT477" s="145" t="s">
        <v>297</v>
      </c>
      <c r="AU477" s="145" t="s">
        <v>86</v>
      </c>
      <c r="AY477" s="17" t="s">
        <v>145</v>
      </c>
      <c r="BE477" s="146">
        <f>IF(N477="základní",J477,0)</f>
        <v>0</v>
      </c>
      <c r="BF477" s="146">
        <f>IF(N477="snížená",J477,0)</f>
        <v>0</v>
      </c>
      <c r="BG477" s="146">
        <f>IF(N477="zákl. přenesená",J477,0)</f>
        <v>0</v>
      </c>
      <c r="BH477" s="146">
        <f>IF(N477="sníž. přenesená",J477,0)</f>
        <v>0</v>
      </c>
      <c r="BI477" s="146">
        <f>IF(N477="nulová",J477,0)</f>
        <v>0</v>
      </c>
      <c r="BJ477" s="17" t="s">
        <v>84</v>
      </c>
      <c r="BK477" s="146">
        <f>ROUND(I477*H477,2)</f>
        <v>0</v>
      </c>
      <c r="BL477" s="17" t="s">
        <v>152</v>
      </c>
      <c r="BM477" s="145" t="s">
        <v>679</v>
      </c>
    </row>
    <row r="478" spans="2:65" s="1" customFormat="1" ht="16.5" customHeight="1">
      <c r="B478" s="133"/>
      <c r="C478" s="134" t="s">
        <v>680</v>
      </c>
      <c r="D478" s="134" t="s">
        <v>147</v>
      </c>
      <c r="E478" s="135" t="s">
        <v>681</v>
      </c>
      <c r="F478" s="136" t="s">
        <v>682</v>
      </c>
      <c r="G478" s="137" t="s">
        <v>530</v>
      </c>
      <c r="H478" s="138">
        <v>9</v>
      </c>
      <c r="I478" s="139"/>
      <c r="J478" s="140">
        <f>ROUND(I478*H478,2)</f>
        <v>0</v>
      </c>
      <c r="K478" s="136" t="s">
        <v>151</v>
      </c>
      <c r="L478" s="32"/>
      <c r="M478" s="141" t="s">
        <v>1</v>
      </c>
      <c r="N478" s="142" t="s">
        <v>41</v>
      </c>
      <c r="P478" s="143">
        <f>O478*H478</f>
        <v>0</v>
      </c>
      <c r="Q478" s="143">
        <v>1.3600000000000001E-3</v>
      </c>
      <c r="R478" s="143">
        <f>Q478*H478</f>
        <v>1.2240000000000001E-2</v>
      </c>
      <c r="S478" s="143">
        <v>0</v>
      </c>
      <c r="T478" s="144">
        <f>S478*H478</f>
        <v>0</v>
      </c>
      <c r="AR478" s="145" t="s">
        <v>152</v>
      </c>
      <c r="AT478" s="145" t="s">
        <v>147</v>
      </c>
      <c r="AU478" s="145" t="s">
        <v>86</v>
      </c>
      <c r="AY478" s="17" t="s">
        <v>145</v>
      </c>
      <c r="BE478" s="146">
        <f>IF(N478="základní",J478,0)</f>
        <v>0</v>
      </c>
      <c r="BF478" s="146">
        <f>IF(N478="snížená",J478,0)</f>
        <v>0</v>
      </c>
      <c r="BG478" s="146">
        <f>IF(N478="zákl. přenesená",J478,0)</f>
        <v>0</v>
      </c>
      <c r="BH478" s="146">
        <f>IF(N478="sníž. přenesená",J478,0)</f>
        <v>0</v>
      </c>
      <c r="BI478" s="146">
        <f>IF(N478="nulová",J478,0)</f>
        <v>0</v>
      </c>
      <c r="BJ478" s="17" t="s">
        <v>84</v>
      </c>
      <c r="BK478" s="146">
        <f>ROUND(I478*H478,2)</f>
        <v>0</v>
      </c>
      <c r="BL478" s="17" t="s">
        <v>152</v>
      </c>
      <c r="BM478" s="145" t="s">
        <v>683</v>
      </c>
    </row>
    <row r="479" spans="2:65" s="1" customFormat="1" ht="24.2" customHeight="1">
      <c r="B479" s="133"/>
      <c r="C479" s="175" t="s">
        <v>684</v>
      </c>
      <c r="D479" s="175" t="s">
        <v>297</v>
      </c>
      <c r="E479" s="176" t="s">
        <v>685</v>
      </c>
      <c r="F479" s="177" t="s">
        <v>686</v>
      </c>
      <c r="G479" s="178" t="s">
        <v>530</v>
      </c>
      <c r="H479" s="179">
        <v>9</v>
      </c>
      <c r="I479" s="180"/>
      <c r="J479" s="181">
        <f>ROUND(I479*H479,2)</f>
        <v>0</v>
      </c>
      <c r="K479" s="177" t="s">
        <v>151</v>
      </c>
      <c r="L479" s="182"/>
      <c r="M479" s="183" t="s">
        <v>1</v>
      </c>
      <c r="N479" s="184" t="s">
        <v>41</v>
      </c>
      <c r="P479" s="143">
        <f>O479*H479</f>
        <v>0</v>
      </c>
      <c r="Q479" s="143">
        <v>4.2500000000000003E-2</v>
      </c>
      <c r="R479" s="143">
        <f>Q479*H479</f>
        <v>0.38250000000000001</v>
      </c>
      <c r="S479" s="143">
        <v>0</v>
      </c>
      <c r="T479" s="144">
        <f>S479*H479</f>
        <v>0</v>
      </c>
      <c r="AR479" s="145" t="s">
        <v>213</v>
      </c>
      <c r="AT479" s="145" t="s">
        <v>297</v>
      </c>
      <c r="AU479" s="145" t="s">
        <v>86</v>
      </c>
      <c r="AY479" s="17" t="s">
        <v>145</v>
      </c>
      <c r="BE479" s="146">
        <f>IF(N479="základní",J479,0)</f>
        <v>0</v>
      </c>
      <c r="BF479" s="146">
        <f>IF(N479="snížená",J479,0)</f>
        <v>0</v>
      </c>
      <c r="BG479" s="146">
        <f>IF(N479="zákl. přenesená",J479,0)</f>
        <v>0</v>
      </c>
      <c r="BH479" s="146">
        <f>IF(N479="sníž. přenesená",J479,0)</f>
        <v>0</v>
      </c>
      <c r="BI479" s="146">
        <f>IF(N479="nulová",J479,0)</f>
        <v>0</v>
      </c>
      <c r="BJ479" s="17" t="s">
        <v>84</v>
      </c>
      <c r="BK479" s="146">
        <f>ROUND(I479*H479,2)</f>
        <v>0</v>
      </c>
      <c r="BL479" s="17" t="s">
        <v>152</v>
      </c>
      <c r="BM479" s="145" t="s">
        <v>687</v>
      </c>
    </row>
    <row r="480" spans="2:65" s="1" customFormat="1" ht="16.5" customHeight="1">
      <c r="B480" s="133"/>
      <c r="C480" s="134" t="s">
        <v>688</v>
      </c>
      <c r="D480" s="134" t="s">
        <v>147</v>
      </c>
      <c r="E480" s="135" t="s">
        <v>689</v>
      </c>
      <c r="F480" s="136" t="s">
        <v>690</v>
      </c>
      <c r="G480" s="137" t="s">
        <v>191</v>
      </c>
      <c r="H480" s="138">
        <v>922</v>
      </c>
      <c r="I480" s="139"/>
      <c r="J480" s="140">
        <f>ROUND(I480*H480,2)</f>
        <v>0</v>
      </c>
      <c r="K480" s="136" t="s">
        <v>151</v>
      </c>
      <c r="L480" s="32"/>
      <c r="M480" s="141" t="s">
        <v>1</v>
      </c>
      <c r="N480" s="142" t="s">
        <v>41</v>
      </c>
      <c r="P480" s="143">
        <f>O480*H480</f>
        <v>0</v>
      </c>
      <c r="Q480" s="143">
        <v>0</v>
      </c>
      <c r="R480" s="143">
        <f>Q480*H480</f>
        <v>0</v>
      </c>
      <c r="S480" s="143">
        <v>0</v>
      </c>
      <c r="T480" s="144">
        <f>S480*H480</f>
        <v>0</v>
      </c>
      <c r="AR480" s="145" t="s">
        <v>152</v>
      </c>
      <c r="AT480" s="145" t="s">
        <v>147</v>
      </c>
      <c r="AU480" s="145" t="s">
        <v>86</v>
      </c>
      <c r="AY480" s="17" t="s">
        <v>145</v>
      </c>
      <c r="BE480" s="146">
        <f>IF(N480="základní",J480,0)</f>
        <v>0</v>
      </c>
      <c r="BF480" s="146">
        <f>IF(N480="snížená",J480,0)</f>
        <v>0</v>
      </c>
      <c r="BG480" s="146">
        <f>IF(N480="zákl. přenesená",J480,0)</f>
        <v>0</v>
      </c>
      <c r="BH480" s="146">
        <f>IF(N480="sníž. přenesená",J480,0)</f>
        <v>0</v>
      </c>
      <c r="BI480" s="146">
        <f>IF(N480="nulová",J480,0)</f>
        <v>0</v>
      </c>
      <c r="BJ480" s="17" t="s">
        <v>84</v>
      </c>
      <c r="BK480" s="146">
        <f>ROUND(I480*H480,2)</f>
        <v>0</v>
      </c>
      <c r="BL480" s="17" t="s">
        <v>152</v>
      </c>
      <c r="BM480" s="145" t="s">
        <v>691</v>
      </c>
    </row>
    <row r="481" spans="2:65" s="12" customFormat="1" ht="11.25">
      <c r="B481" s="147"/>
      <c r="D481" s="148" t="s">
        <v>154</v>
      </c>
      <c r="E481" s="149" t="s">
        <v>1</v>
      </c>
      <c r="F481" s="150" t="s">
        <v>692</v>
      </c>
      <c r="H481" s="151">
        <v>922</v>
      </c>
      <c r="I481" s="152"/>
      <c r="L481" s="147"/>
      <c r="M481" s="153"/>
      <c r="T481" s="154"/>
      <c r="AT481" s="149" t="s">
        <v>154</v>
      </c>
      <c r="AU481" s="149" t="s">
        <v>86</v>
      </c>
      <c r="AV481" s="12" t="s">
        <v>86</v>
      </c>
      <c r="AW481" s="12" t="s">
        <v>32</v>
      </c>
      <c r="AX481" s="12" t="s">
        <v>84</v>
      </c>
      <c r="AY481" s="149" t="s">
        <v>145</v>
      </c>
    </row>
    <row r="482" spans="2:65" s="1" customFormat="1" ht="24.2" customHeight="1">
      <c r="B482" s="133"/>
      <c r="C482" s="134" t="s">
        <v>693</v>
      </c>
      <c r="D482" s="134" t="s">
        <v>147</v>
      </c>
      <c r="E482" s="135" t="s">
        <v>694</v>
      </c>
      <c r="F482" s="136" t="s">
        <v>695</v>
      </c>
      <c r="G482" s="137" t="s">
        <v>191</v>
      </c>
      <c r="H482" s="138">
        <v>922</v>
      </c>
      <c r="I482" s="139"/>
      <c r="J482" s="140">
        <f>ROUND(I482*H482,2)</f>
        <v>0</v>
      </c>
      <c r="K482" s="136" t="s">
        <v>151</v>
      </c>
      <c r="L482" s="32"/>
      <c r="M482" s="141" t="s">
        <v>1</v>
      </c>
      <c r="N482" s="142" t="s">
        <v>41</v>
      </c>
      <c r="P482" s="143">
        <f>O482*H482</f>
        <v>0</v>
      </c>
      <c r="Q482" s="143">
        <v>0</v>
      </c>
      <c r="R482" s="143">
        <f>Q482*H482</f>
        <v>0</v>
      </c>
      <c r="S482" s="143">
        <v>0</v>
      </c>
      <c r="T482" s="144">
        <f>S482*H482</f>
        <v>0</v>
      </c>
      <c r="AR482" s="145" t="s">
        <v>152</v>
      </c>
      <c r="AT482" s="145" t="s">
        <v>147</v>
      </c>
      <c r="AU482" s="145" t="s">
        <v>86</v>
      </c>
      <c r="AY482" s="17" t="s">
        <v>145</v>
      </c>
      <c r="BE482" s="146">
        <f>IF(N482="základní",J482,0)</f>
        <v>0</v>
      </c>
      <c r="BF482" s="146">
        <f>IF(N482="snížená",J482,0)</f>
        <v>0</v>
      </c>
      <c r="BG482" s="146">
        <f>IF(N482="zákl. přenesená",J482,0)</f>
        <v>0</v>
      </c>
      <c r="BH482" s="146">
        <f>IF(N482="sníž. přenesená",J482,0)</f>
        <v>0</v>
      </c>
      <c r="BI482" s="146">
        <f>IF(N482="nulová",J482,0)</f>
        <v>0</v>
      </c>
      <c r="BJ482" s="17" t="s">
        <v>84</v>
      </c>
      <c r="BK482" s="146">
        <f>ROUND(I482*H482,2)</f>
        <v>0</v>
      </c>
      <c r="BL482" s="17" t="s">
        <v>152</v>
      </c>
      <c r="BM482" s="145" t="s">
        <v>696</v>
      </c>
    </row>
    <row r="483" spans="2:65" s="12" customFormat="1" ht="11.25">
      <c r="B483" s="147"/>
      <c r="D483" s="148" t="s">
        <v>154</v>
      </c>
      <c r="E483" s="149" t="s">
        <v>1</v>
      </c>
      <c r="F483" s="150" t="s">
        <v>692</v>
      </c>
      <c r="H483" s="151">
        <v>922</v>
      </c>
      <c r="I483" s="152"/>
      <c r="L483" s="147"/>
      <c r="M483" s="153"/>
      <c r="T483" s="154"/>
      <c r="AT483" s="149" t="s">
        <v>154</v>
      </c>
      <c r="AU483" s="149" t="s">
        <v>86</v>
      </c>
      <c r="AV483" s="12" t="s">
        <v>86</v>
      </c>
      <c r="AW483" s="12" t="s">
        <v>32</v>
      </c>
      <c r="AX483" s="12" t="s">
        <v>84</v>
      </c>
      <c r="AY483" s="149" t="s">
        <v>145</v>
      </c>
    </row>
    <row r="484" spans="2:65" s="1" customFormat="1" ht="24.2" customHeight="1">
      <c r="B484" s="133"/>
      <c r="C484" s="134" t="s">
        <v>697</v>
      </c>
      <c r="D484" s="134" t="s">
        <v>147</v>
      </c>
      <c r="E484" s="135" t="s">
        <v>698</v>
      </c>
      <c r="F484" s="136" t="s">
        <v>699</v>
      </c>
      <c r="G484" s="137" t="s">
        <v>530</v>
      </c>
      <c r="H484" s="138">
        <v>5</v>
      </c>
      <c r="I484" s="139"/>
      <c r="J484" s="140">
        <f t="shared" ref="J484:J489" si="10">ROUND(I484*H484,2)</f>
        <v>0</v>
      </c>
      <c r="K484" s="136" t="s">
        <v>151</v>
      </c>
      <c r="L484" s="32"/>
      <c r="M484" s="141" t="s">
        <v>1</v>
      </c>
      <c r="N484" s="142" t="s">
        <v>41</v>
      </c>
      <c r="P484" s="143">
        <f t="shared" ref="P484:P489" si="11">O484*H484</f>
        <v>0</v>
      </c>
      <c r="Q484" s="143">
        <v>0.45937</v>
      </c>
      <c r="R484" s="143">
        <f t="shared" ref="R484:R489" si="12">Q484*H484</f>
        <v>2.2968500000000001</v>
      </c>
      <c r="S484" s="143">
        <v>0</v>
      </c>
      <c r="T484" s="144">
        <f t="shared" ref="T484:T489" si="13">S484*H484</f>
        <v>0</v>
      </c>
      <c r="AR484" s="145" t="s">
        <v>152</v>
      </c>
      <c r="AT484" s="145" t="s">
        <v>147</v>
      </c>
      <c r="AU484" s="145" t="s">
        <v>86</v>
      </c>
      <c r="AY484" s="17" t="s">
        <v>145</v>
      </c>
      <c r="BE484" s="146">
        <f t="shared" ref="BE484:BE489" si="14">IF(N484="základní",J484,0)</f>
        <v>0</v>
      </c>
      <c r="BF484" s="146">
        <f t="shared" ref="BF484:BF489" si="15">IF(N484="snížená",J484,0)</f>
        <v>0</v>
      </c>
      <c r="BG484" s="146">
        <f t="shared" ref="BG484:BG489" si="16">IF(N484="zákl. přenesená",J484,0)</f>
        <v>0</v>
      </c>
      <c r="BH484" s="146">
        <f t="shared" ref="BH484:BH489" si="17">IF(N484="sníž. přenesená",J484,0)</f>
        <v>0</v>
      </c>
      <c r="BI484" s="146">
        <f t="shared" ref="BI484:BI489" si="18">IF(N484="nulová",J484,0)</f>
        <v>0</v>
      </c>
      <c r="BJ484" s="17" t="s">
        <v>84</v>
      </c>
      <c r="BK484" s="146">
        <f t="shared" ref="BK484:BK489" si="19">ROUND(I484*H484,2)</f>
        <v>0</v>
      </c>
      <c r="BL484" s="17" t="s">
        <v>152</v>
      </c>
      <c r="BM484" s="145" t="s">
        <v>700</v>
      </c>
    </row>
    <row r="485" spans="2:65" s="1" customFormat="1" ht="33" customHeight="1">
      <c r="B485" s="133"/>
      <c r="C485" s="134" t="s">
        <v>701</v>
      </c>
      <c r="D485" s="134" t="s">
        <v>147</v>
      </c>
      <c r="E485" s="135" t="s">
        <v>702</v>
      </c>
      <c r="F485" s="136" t="s">
        <v>703</v>
      </c>
      <c r="G485" s="137" t="s">
        <v>530</v>
      </c>
      <c r="H485" s="138">
        <v>3</v>
      </c>
      <c r="I485" s="139"/>
      <c r="J485" s="140">
        <f t="shared" si="10"/>
        <v>0</v>
      </c>
      <c r="K485" s="136" t="s">
        <v>1</v>
      </c>
      <c r="L485" s="32"/>
      <c r="M485" s="141" t="s">
        <v>1</v>
      </c>
      <c r="N485" s="142" t="s">
        <v>41</v>
      </c>
      <c r="P485" s="143">
        <f t="shared" si="11"/>
        <v>0</v>
      </c>
      <c r="Q485" s="143">
        <v>0.43786000000000003</v>
      </c>
      <c r="R485" s="143">
        <f t="shared" si="12"/>
        <v>1.31358</v>
      </c>
      <c r="S485" s="143">
        <v>0</v>
      </c>
      <c r="T485" s="144">
        <f t="shared" si="13"/>
        <v>0</v>
      </c>
      <c r="AR485" s="145" t="s">
        <v>152</v>
      </c>
      <c r="AT485" s="145" t="s">
        <v>147</v>
      </c>
      <c r="AU485" s="145" t="s">
        <v>86</v>
      </c>
      <c r="AY485" s="17" t="s">
        <v>145</v>
      </c>
      <c r="BE485" s="146">
        <f t="shared" si="14"/>
        <v>0</v>
      </c>
      <c r="BF485" s="146">
        <f t="shared" si="15"/>
        <v>0</v>
      </c>
      <c r="BG485" s="146">
        <f t="shared" si="16"/>
        <v>0</v>
      </c>
      <c r="BH485" s="146">
        <f t="shared" si="17"/>
        <v>0</v>
      </c>
      <c r="BI485" s="146">
        <f t="shared" si="18"/>
        <v>0</v>
      </c>
      <c r="BJ485" s="17" t="s">
        <v>84</v>
      </c>
      <c r="BK485" s="146">
        <f t="shared" si="19"/>
        <v>0</v>
      </c>
      <c r="BL485" s="17" t="s">
        <v>152</v>
      </c>
      <c r="BM485" s="145" t="s">
        <v>704</v>
      </c>
    </row>
    <row r="486" spans="2:65" s="1" customFormat="1" ht="24.2" customHeight="1">
      <c r="B486" s="133"/>
      <c r="C486" s="175" t="s">
        <v>705</v>
      </c>
      <c r="D486" s="175" t="s">
        <v>297</v>
      </c>
      <c r="E486" s="176" t="s">
        <v>706</v>
      </c>
      <c r="F486" s="177" t="s">
        <v>707</v>
      </c>
      <c r="G486" s="178" t="s">
        <v>530</v>
      </c>
      <c r="H486" s="179">
        <v>3</v>
      </c>
      <c r="I486" s="180"/>
      <c r="J486" s="181">
        <f t="shared" si="10"/>
        <v>0</v>
      </c>
      <c r="K486" s="177" t="s">
        <v>1</v>
      </c>
      <c r="L486" s="182"/>
      <c r="M486" s="183" t="s">
        <v>1</v>
      </c>
      <c r="N486" s="184" t="s">
        <v>41</v>
      </c>
      <c r="P486" s="143">
        <f t="shared" si="11"/>
        <v>0</v>
      </c>
      <c r="Q486" s="143">
        <v>0.09</v>
      </c>
      <c r="R486" s="143">
        <f t="shared" si="12"/>
        <v>0.27</v>
      </c>
      <c r="S486" s="143">
        <v>0</v>
      </c>
      <c r="T486" s="144">
        <f t="shared" si="13"/>
        <v>0</v>
      </c>
      <c r="AR486" s="145" t="s">
        <v>213</v>
      </c>
      <c r="AT486" s="145" t="s">
        <v>297</v>
      </c>
      <c r="AU486" s="145" t="s">
        <v>86</v>
      </c>
      <c r="AY486" s="17" t="s">
        <v>145</v>
      </c>
      <c r="BE486" s="146">
        <f t="shared" si="14"/>
        <v>0</v>
      </c>
      <c r="BF486" s="146">
        <f t="shared" si="15"/>
        <v>0</v>
      </c>
      <c r="BG486" s="146">
        <f t="shared" si="16"/>
        <v>0</v>
      </c>
      <c r="BH486" s="146">
        <f t="shared" si="17"/>
        <v>0</v>
      </c>
      <c r="BI486" s="146">
        <f t="shared" si="18"/>
        <v>0</v>
      </c>
      <c r="BJ486" s="17" t="s">
        <v>84</v>
      </c>
      <c r="BK486" s="146">
        <f t="shared" si="19"/>
        <v>0</v>
      </c>
      <c r="BL486" s="17" t="s">
        <v>152</v>
      </c>
      <c r="BM486" s="145" t="s">
        <v>708</v>
      </c>
    </row>
    <row r="487" spans="2:65" s="1" customFormat="1" ht="16.5" customHeight="1">
      <c r="B487" s="133"/>
      <c r="C487" s="134" t="s">
        <v>709</v>
      </c>
      <c r="D487" s="134" t="s">
        <v>147</v>
      </c>
      <c r="E487" s="135" t="s">
        <v>710</v>
      </c>
      <c r="F487" s="136" t="s">
        <v>711</v>
      </c>
      <c r="G487" s="137" t="s">
        <v>530</v>
      </c>
      <c r="H487" s="138">
        <v>3</v>
      </c>
      <c r="I487" s="139"/>
      <c r="J487" s="140">
        <f t="shared" si="10"/>
        <v>0</v>
      </c>
      <c r="K487" s="136" t="s">
        <v>1</v>
      </c>
      <c r="L487" s="32"/>
      <c r="M487" s="141" t="s">
        <v>1</v>
      </c>
      <c r="N487" s="142" t="s">
        <v>41</v>
      </c>
      <c r="P487" s="143">
        <f t="shared" si="11"/>
        <v>0</v>
      </c>
      <c r="Q487" s="143">
        <v>0</v>
      </c>
      <c r="R487" s="143">
        <f t="shared" si="12"/>
        <v>0</v>
      </c>
      <c r="S487" s="143">
        <v>0</v>
      </c>
      <c r="T487" s="144">
        <f t="shared" si="13"/>
        <v>0</v>
      </c>
      <c r="AR487" s="145" t="s">
        <v>152</v>
      </c>
      <c r="AT487" s="145" t="s">
        <v>147</v>
      </c>
      <c r="AU487" s="145" t="s">
        <v>86</v>
      </c>
      <c r="AY487" s="17" t="s">
        <v>145</v>
      </c>
      <c r="BE487" s="146">
        <f t="shared" si="14"/>
        <v>0</v>
      </c>
      <c r="BF487" s="146">
        <f t="shared" si="15"/>
        <v>0</v>
      </c>
      <c r="BG487" s="146">
        <f t="shared" si="16"/>
        <v>0</v>
      </c>
      <c r="BH487" s="146">
        <f t="shared" si="17"/>
        <v>0</v>
      </c>
      <c r="BI487" s="146">
        <f t="shared" si="18"/>
        <v>0</v>
      </c>
      <c r="BJ487" s="17" t="s">
        <v>84</v>
      </c>
      <c r="BK487" s="146">
        <f t="shared" si="19"/>
        <v>0</v>
      </c>
      <c r="BL487" s="17" t="s">
        <v>152</v>
      </c>
      <c r="BM487" s="145" t="s">
        <v>712</v>
      </c>
    </row>
    <row r="488" spans="2:65" s="1" customFormat="1" ht="16.5" customHeight="1">
      <c r="B488" s="133"/>
      <c r="C488" s="175" t="s">
        <v>713</v>
      </c>
      <c r="D488" s="175" t="s">
        <v>297</v>
      </c>
      <c r="E488" s="176" t="s">
        <v>714</v>
      </c>
      <c r="F488" s="177" t="s">
        <v>715</v>
      </c>
      <c r="G488" s="178" t="s">
        <v>530</v>
      </c>
      <c r="H488" s="179">
        <v>3</v>
      </c>
      <c r="I488" s="180"/>
      <c r="J488" s="181">
        <f t="shared" si="10"/>
        <v>0</v>
      </c>
      <c r="K488" s="177" t="s">
        <v>1</v>
      </c>
      <c r="L488" s="182"/>
      <c r="M488" s="183" t="s">
        <v>1</v>
      </c>
      <c r="N488" s="184" t="s">
        <v>41</v>
      </c>
      <c r="P488" s="143">
        <f t="shared" si="11"/>
        <v>0</v>
      </c>
      <c r="Q488" s="143">
        <v>7.0000000000000001E-3</v>
      </c>
      <c r="R488" s="143">
        <f t="shared" si="12"/>
        <v>2.1000000000000001E-2</v>
      </c>
      <c r="S488" s="143">
        <v>0</v>
      </c>
      <c r="T488" s="144">
        <f t="shared" si="13"/>
        <v>0</v>
      </c>
      <c r="AR488" s="145" t="s">
        <v>213</v>
      </c>
      <c r="AT488" s="145" t="s">
        <v>297</v>
      </c>
      <c r="AU488" s="145" t="s">
        <v>86</v>
      </c>
      <c r="AY488" s="17" t="s">
        <v>145</v>
      </c>
      <c r="BE488" s="146">
        <f t="shared" si="14"/>
        <v>0</v>
      </c>
      <c r="BF488" s="146">
        <f t="shared" si="15"/>
        <v>0</v>
      </c>
      <c r="BG488" s="146">
        <f t="shared" si="16"/>
        <v>0</v>
      </c>
      <c r="BH488" s="146">
        <f t="shared" si="17"/>
        <v>0</v>
      </c>
      <c r="BI488" s="146">
        <f t="shared" si="18"/>
        <v>0</v>
      </c>
      <c r="BJ488" s="17" t="s">
        <v>84</v>
      </c>
      <c r="BK488" s="146">
        <f t="shared" si="19"/>
        <v>0</v>
      </c>
      <c r="BL488" s="17" t="s">
        <v>152</v>
      </c>
      <c r="BM488" s="145" t="s">
        <v>716</v>
      </c>
    </row>
    <row r="489" spans="2:65" s="1" customFormat="1" ht="16.5" customHeight="1">
      <c r="B489" s="133"/>
      <c r="C489" s="134" t="s">
        <v>717</v>
      </c>
      <c r="D489" s="134" t="s">
        <v>147</v>
      </c>
      <c r="E489" s="135" t="s">
        <v>718</v>
      </c>
      <c r="F489" s="136" t="s">
        <v>719</v>
      </c>
      <c r="G489" s="137" t="s">
        <v>530</v>
      </c>
      <c r="H489" s="138">
        <v>21</v>
      </c>
      <c r="I489" s="139"/>
      <c r="J489" s="140">
        <f t="shared" si="10"/>
        <v>0</v>
      </c>
      <c r="K489" s="136" t="s">
        <v>151</v>
      </c>
      <c r="L489" s="32"/>
      <c r="M489" s="141" t="s">
        <v>1</v>
      </c>
      <c r="N489" s="142" t="s">
        <v>41</v>
      </c>
      <c r="P489" s="143">
        <f t="shared" si="11"/>
        <v>0</v>
      </c>
      <c r="Q489" s="143">
        <v>0.04</v>
      </c>
      <c r="R489" s="143">
        <f t="shared" si="12"/>
        <v>0.84</v>
      </c>
      <c r="S489" s="143">
        <v>0</v>
      </c>
      <c r="T489" s="144">
        <f t="shared" si="13"/>
        <v>0</v>
      </c>
      <c r="AR489" s="145" t="s">
        <v>152</v>
      </c>
      <c r="AT489" s="145" t="s">
        <v>147</v>
      </c>
      <c r="AU489" s="145" t="s">
        <v>86</v>
      </c>
      <c r="AY489" s="17" t="s">
        <v>145</v>
      </c>
      <c r="BE489" s="146">
        <f t="shared" si="14"/>
        <v>0</v>
      </c>
      <c r="BF489" s="146">
        <f t="shared" si="15"/>
        <v>0</v>
      </c>
      <c r="BG489" s="146">
        <f t="shared" si="16"/>
        <v>0</v>
      </c>
      <c r="BH489" s="146">
        <f t="shared" si="17"/>
        <v>0</v>
      </c>
      <c r="BI489" s="146">
        <f t="shared" si="18"/>
        <v>0</v>
      </c>
      <c r="BJ489" s="17" t="s">
        <v>84</v>
      </c>
      <c r="BK489" s="146">
        <f t="shared" si="19"/>
        <v>0</v>
      </c>
      <c r="BL489" s="17" t="s">
        <v>152</v>
      </c>
      <c r="BM489" s="145" t="s">
        <v>720</v>
      </c>
    </row>
    <row r="490" spans="2:65" s="12" customFormat="1" ht="11.25">
      <c r="B490" s="147"/>
      <c r="D490" s="148" t="s">
        <v>154</v>
      </c>
      <c r="E490" s="149" t="s">
        <v>1</v>
      </c>
      <c r="F490" s="150" t="s">
        <v>671</v>
      </c>
      <c r="H490" s="151">
        <v>21</v>
      </c>
      <c r="I490" s="152"/>
      <c r="L490" s="147"/>
      <c r="M490" s="153"/>
      <c r="T490" s="154"/>
      <c r="AT490" s="149" t="s">
        <v>154</v>
      </c>
      <c r="AU490" s="149" t="s">
        <v>86</v>
      </c>
      <c r="AV490" s="12" t="s">
        <v>86</v>
      </c>
      <c r="AW490" s="12" t="s">
        <v>32</v>
      </c>
      <c r="AX490" s="12" t="s">
        <v>84</v>
      </c>
      <c r="AY490" s="149" t="s">
        <v>145</v>
      </c>
    </row>
    <row r="491" spans="2:65" s="1" customFormat="1" ht="24.2" customHeight="1">
      <c r="B491" s="133"/>
      <c r="C491" s="175" t="s">
        <v>721</v>
      </c>
      <c r="D491" s="175" t="s">
        <v>297</v>
      </c>
      <c r="E491" s="176" t="s">
        <v>722</v>
      </c>
      <c r="F491" s="177" t="s">
        <v>723</v>
      </c>
      <c r="G491" s="178" t="s">
        <v>530</v>
      </c>
      <c r="H491" s="179">
        <v>21</v>
      </c>
      <c r="I491" s="180"/>
      <c r="J491" s="181">
        <f t="shared" ref="J491:J507" si="20">ROUND(I491*H491,2)</f>
        <v>0</v>
      </c>
      <c r="K491" s="177" t="s">
        <v>151</v>
      </c>
      <c r="L491" s="182"/>
      <c r="M491" s="183" t="s">
        <v>1</v>
      </c>
      <c r="N491" s="184" t="s">
        <v>41</v>
      </c>
      <c r="P491" s="143">
        <f t="shared" ref="P491:P507" si="21">O491*H491</f>
        <v>0</v>
      </c>
      <c r="Q491" s="143">
        <v>1.3299999999999999E-2</v>
      </c>
      <c r="R491" s="143">
        <f t="shared" ref="R491:R507" si="22">Q491*H491</f>
        <v>0.27929999999999999</v>
      </c>
      <c r="S491" s="143">
        <v>0</v>
      </c>
      <c r="T491" s="144">
        <f t="shared" ref="T491:T507" si="23">S491*H491</f>
        <v>0</v>
      </c>
      <c r="AR491" s="145" t="s">
        <v>213</v>
      </c>
      <c r="AT491" s="145" t="s">
        <v>297</v>
      </c>
      <c r="AU491" s="145" t="s">
        <v>86</v>
      </c>
      <c r="AY491" s="17" t="s">
        <v>145</v>
      </c>
      <c r="BE491" s="146">
        <f t="shared" ref="BE491:BE507" si="24">IF(N491="základní",J491,0)</f>
        <v>0</v>
      </c>
      <c r="BF491" s="146">
        <f t="shared" ref="BF491:BF507" si="25">IF(N491="snížená",J491,0)</f>
        <v>0</v>
      </c>
      <c r="BG491" s="146">
        <f t="shared" ref="BG491:BG507" si="26">IF(N491="zákl. přenesená",J491,0)</f>
        <v>0</v>
      </c>
      <c r="BH491" s="146">
        <f t="shared" ref="BH491:BH507" si="27">IF(N491="sníž. přenesená",J491,0)</f>
        <v>0</v>
      </c>
      <c r="BI491" s="146">
        <f t="shared" ref="BI491:BI507" si="28">IF(N491="nulová",J491,0)</f>
        <v>0</v>
      </c>
      <c r="BJ491" s="17" t="s">
        <v>84</v>
      </c>
      <c r="BK491" s="146">
        <f t="shared" ref="BK491:BK507" si="29">ROUND(I491*H491,2)</f>
        <v>0</v>
      </c>
      <c r="BL491" s="17" t="s">
        <v>152</v>
      </c>
      <c r="BM491" s="145" t="s">
        <v>724</v>
      </c>
    </row>
    <row r="492" spans="2:65" s="1" customFormat="1" ht="16.5" customHeight="1">
      <c r="B492" s="133"/>
      <c r="C492" s="175" t="s">
        <v>725</v>
      </c>
      <c r="D492" s="175" t="s">
        <v>297</v>
      </c>
      <c r="E492" s="176" t="s">
        <v>726</v>
      </c>
      <c r="F492" s="177" t="s">
        <v>727</v>
      </c>
      <c r="G492" s="178" t="s">
        <v>530</v>
      </c>
      <c r="H492" s="179">
        <v>5</v>
      </c>
      <c r="I492" s="180"/>
      <c r="J492" s="181">
        <f t="shared" si="20"/>
        <v>0</v>
      </c>
      <c r="K492" s="177" t="s">
        <v>151</v>
      </c>
      <c r="L492" s="182"/>
      <c r="M492" s="183" t="s">
        <v>1</v>
      </c>
      <c r="N492" s="184" t="s">
        <v>41</v>
      </c>
      <c r="P492" s="143">
        <f t="shared" si="21"/>
        <v>0</v>
      </c>
      <c r="Q492" s="143">
        <v>3.0000000000000001E-3</v>
      </c>
      <c r="R492" s="143">
        <f t="shared" si="22"/>
        <v>1.4999999999999999E-2</v>
      </c>
      <c r="S492" s="143">
        <v>0</v>
      </c>
      <c r="T492" s="144">
        <f t="shared" si="23"/>
        <v>0</v>
      </c>
      <c r="AR492" s="145" t="s">
        <v>213</v>
      </c>
      <c r="AT492" s="145" t="s">
        <v>297</v>
      </c>
      <c r="AU492" s="145" t="s">
        <v>86</v>
      </c>
      <c r="AY492" s="17" t="s">
        <v>145</v>
      </c>
      <c r="BE492" s="146">
        <f t="shared" si="24"/>
        <v>0</v>
      </c>
      <c r="BF492" s="146">
        <f t="shared" si="25"/>
        <v>0</v>
      </c>
      <c r="BG492" s="146">
        <f t="shared" si="26"/>
        <v>0</v>
      </c>
      <c r="BH492" s="146">
        <f t="shared" si="27"/>
        <v>0</v>
      </c>
      <c r="BI492" s="146">
        <f t="shared" si="28"/>
        <v>0</v>
      </c>
      <c r="BJ492" s="17" t="s">
        <v>84</v>
      </c>
      <c r="BK492" s="146">
        <f t="shared" si="29"/>
        <v>0</v>
      </c>
      <c r="BL492" s="17" t="s">
        <v>152</v>
      </c>
      <c r="BM492" s="145" t="s">
        <v>728</v>
      </c>
    </row>
    <row r="493" spans="2:65" s="1" customFormat="1" ht="24.2" customHeight="1">
      <c r="B493" s="133"/>
      <c r="C493" s="175" t="s">
        <v>729</v>
      </c>
      <c r="D493" s="175" t="s">
        <v>297</v>
      </c>
      <c r="E493" s="176" t="s">
        <v>730</v>
      </c>
      <c r="F493" s="177" t="s">
        <v>731</v>
      </c>
      <c r="G493" s="178" t="s">
        <v>530</v>
      </c>
      <c r="H493" s="179">
        <v>21</v>
      </c>
      <c r="I493" s="180"/>
      <c r="J493" s="181">
        <f t="shared" si="20"/>
        <v>0</v>
      </c>
      <c r="K493" s="177" t="s">
        <v>1</v>
      </c>
      <c r="L493" s="182"/>
      <c r="M493" s="183" t="s">
        <v>1</v>
      </c>
      <c r="N493" s="184" t="s">
        <v>41</v>
      </c>
      <c r="P493" s="143">
        <f t="shared" si="21"/>
        <v>0</v>
      </c>
      <c r="Q493" s="143">
        <v>5.8E-4</v>
      </c>
      <c r="R493" s="143">
        <f t="shared" si="22"/>
        <v>1.218E-2</v>
      </c>
      <c r="S493" s="143">
        <v>0</v>
      </c>
      <c r="T493" s="144">
        <f t="shared" si="23"/>
        <v>0</v>
      </c>
      <c r="AR493" s="145" t="s">
        <v>213</v>
      </c>
      <c r="AT493" s="145" t="s">
        <v>297</v>
      </c>
      <c r="AU493" s="145" t="s">
        <v>86</v>
      </c>
      <c r="AY493" s="17" t="s">
        <v>145</v>
      </c>
      <c r="BE493" s="146">
        <f t="shared" si="24"/>
        <v>0</v>
      </c>
      <c r="BF493" s="146">
        <f t="shared" si="25"/>
        <v>0</v>
      </c>
      <c r="BG493" s="146">
        <f t="shared" si="26"/>
        <v>0</v>
      </c>
      <c r="BH493" s="146">
        <f t="shared" si="27"/>
        <v>0</v>
      </c>
      <c r="BI493" s="146">
        <f t="shared" si="28"/>
        <v>0</v>
      </c>
      <c r="BJ493" s="17" t="s">
        <v>84</v>
      </c>
      <c r="BK493" s="146">
        <f t="shared" si="29"/>
        <v>0</v>
      </c>
      <c r="BL493" s="17" t="s">
        <v>152</v>
      </c>
      <c r="BM493" s="145" t="s">
        <v>732</v>
      </c>
    </row>
    <row r="494" spans="2:65" s="1" customFormat="1" ht="16.5" customHeight="1">
      <c r="B494" s="133"/>
      <c r="C494" s="134" t="s">
        <v>733</v>
      </c>
      <c r="D494" s="134" t="s">
        <v>147</v>
      </c>
      <c r="E494" s="135" t="s">
        <v>718</v>
      </c>
      <c r="F494" s="136" t="s">
        <v>719</v>
      </c>
      <c r="G494" s="137" t="s">
        <v>530</v>
      </c>
      <c r="H494" s="138">
        <v>3</v>
      </c>
      <c r="I494" s="139"/>
      <c r="J494" s="140">
        <f t="shared" si="20"/>
        <v>0</v>
      </c>
      <c r="K494" s="136" t="s">
        <v>151</v>
      </c>
      <c r="L494" s="32"/>
      <c r="M494" s="141" t="s">
        <v>1</v>
      </c>
      <c r="N494" s="142" t="s">
        <v>41</v>
      </c>
      <c r="P494" s="143">
        <f t="shared" si="21"/>
        <v>0</v>
      </c>
      <c r="Q494" s="143">
        <v>0.04</v>
      </c>
      <c r="R494" s="143">
        <f t="shared" si="22"/>
        <v>0.12</v>
      </c>
      <c r="S494" s="143">
        <v>0</v>
      </c>
      <c r="T494" s="144">
        <f t="shared" si="23"/>
        <v>0</v>
      </c>
      <c r="AR494" s="145" t="s">
        <v>152</v>
      </c>
      <c r="AT494" s="145" t="s">
        <v>147</v>
      </c>
      <c r="AU494" s="145" t="s">
        <v>86</v>
      </c>
      <c r="AY494" s="17" t="s">
        <v>145</v>
      </c>
      <c r="BE494" s="146">
        <f t="shared" si="24"/>
        <v>0</v>
      </c>
      <c r="BF494" s="146">
        <f t="shared" si="25"/>
        <v>0</v>
      </c>
      <c r="BG494" s="146">
        <f t="shared" si="26"/>
        <v>0</v>
      </c>
      <c r="BH494" s="146">
        <f t="shared" si="27"/>
        <v>0</v>
      </c>
      <c r="BI494" s="146">
        <f t="shared" si="28"/>
        <v>0</v>
      </c>
      <c r="BJ494" s="17" t="s">
        <v>84</v>
      </c>
      <c r="BK494" s="146">
        <f t="shared" si="29"/>
        <v>0</v>
      </c>
      <c r="BL494" s="17" t="s">
        <v>152</v>
      </c>
      <c r="BM494" s="145" t="s">
        <v>734</v>
      </c>
    </row>
    <row r="495" spans="2:65" s="1" customFormat="1" ht="24.2" customHeight="1">
      <c r="B495" s="133"/>
      <c r="C495" s="175" t="s">
        <v>735</v>
      </c>
      <c r="D495" s="175" t="s">
        <v>297</v>
      </c>
      <c r="E495" s="176" t="s">
        <v>736</v>
      </c>
      <c r="F495" s="177" t="s">
        <v>737</v>
      </c>
      <c r="G495" s="178" t="s">
        <v>530</v>
      </c>
      <c r="H495" s="179">
        <v>3</v>
      </c>
      <c r="I495" s="180"/>
      <c r="J495" s="181">
        <f t="shared" si="20"/>
        <v>0</v>
      </c>
      <c r="K495" s="177" t="s">
        <v>1</v>
      </c>
      <c r="L495" s="182"/>
      <c r="M495" s="183" t="s">
        <v>1</v>
      </c>
      <c r="N495" s="184" t="s">
        <v>41</v>
      </c>
      <c r="P495" s="143">
        <f t="shared" si="21"/>
        <v>0</v>
      </c>
      <c r="Q495" s="143">
        <v>8.9700000000000005E-3</v>
      </c>
      <c r="R495" s="143">
        <f t="shared" si="22"/>
        <v>2.6910000000000003E-2</v>
      </c>
      <c r="S495" s="143">
        <v>0</v>
      </c>
      <c r="T495" s="144">
        <f t="shared" si="23"/>
        <v>0</v>
      </c>
      <c r="AR495" s="145" t="s">
        <v>213</v>
      </c>
      <c r="AT495" s="145" t="s">
        <v>297</v>
      </c>
      <c r="AU495" s="145" t="s">
        <v>86</v>
      </c>
      <c r="AY495" s="17" t="s">
        <v>145</v>
      </c>
      <c r="BE495" s="146">
        <f t="shared" si="24"/>
        <v>0</v>
      </c>
      <c r="BF495" s="146">
        <f t="shared" si="25"/>
        <v>0</v>
      </c>
      <c r="BG495" s="146">
        <f t="shared" si="26"/>
        <v>0</v>
      </c>
      <c r="BH495" s="146">
        <f t="shared" si="27"/>
        <v>0</v>
      </c>
      <c r="BI495" s="146">
        <f t="shared" si="28"/>
        <v>0</v>
      </c>
      <c r="BJ495" s="17" t="s">
        <v>84</v>
      </c>
      <c r="BK495" s="146">
        <f t="shared" si="29"/>
        <v>0</v>
      </c>
      <c r="BL495" s="17" t="s">
        <v>152</v>
      </c>
      <c r="BM495" s="145" t="s">
        <v>738</v>
      </c>
    </row>
    <row r="496" spans="2:65" s="1" customFormat="1" ht="24.2" customHeight="1">
      <c r="B496" s="133"/>
      <c r="C496" s="175" t="s">
        <v>739</v>
      </c>
      <c r="D496" s="175" t="s">
        <v>297</v>
      </c>
      <c r="E496" s="176" t="s">
        <v>730</v>
      </c>
      <c r="F496" s="177" t="s">
        <v>731</v>
      </c>
      <c r="G496" s="178" t="s">
        <v>530</v>
      </c>
      <c r="H496" s="179">
        <v>3</v>
      </c>
      <c r="I496" s="180"/>
      <c r="J496" s="181">
        <f t="shared" si="20"/>
        <v>0</v>
      </c>
      <c r="K496" s="177" t="s">
        <v>1</v>
      </c>
      <c r="L496" s="182"/>
      <c r="M496" s="183" t="s">
        <v>1</v>
      </c>
      <c r="N496" s="184" t="s">
        <v>41</v>
      </c>
      <c r="P496" s="143">
        <f t="shared" si="21"/>
        <v>0</v>
      </c>
      <c r="Q496" s="143">
        <v>5.8E-4</v>
      </c>
      <c r="R496" s="143">
        <f t="shared" si="22"/>
        <v>1.74E-3</v>
      </c>
      <c r="S496" s="143">
        <v>0</v>
      </c>
      <c r="T496" s="144">
        <f t="shared" si="23"/>
        <v>0</v>
      </c>
      <c r="AR496" s="145" t="s">
        <v>213</v>
      </c>
      <c r="AT496" s="145" t="s">
        <v>297</v>
      </c>
      <c r="AU496" s="145" t="s">
        <v>86</v>
      </c>
      <c r="AY496" s="17" t="s">
        <v>145</v>
      </c>
      <c r="BE496" s="146">
        <f t="shared" si="24"/>
        <v>0</v>
      </c>
      <c r="BF496" s="146">
        <f t="shared" si="25"/>
        <v>0</v>
      </c>
      <c r="BG496" s="146">
        <f t="shared" si="26"/>
        <v>0</v>
      </c>
      <c r="BH496" s="146">
        <f t="shared" si="27"/>
        <v>0</v>
      </c>
      <c r="BI496" s="146">
        <f t="shared" si="28"/>
        <v>0</v>
      </c>
      <c r="BJ496" s="17" t="s">
        <v>84</v>
      </c>
      <c r="BK496" s="146">
        <f t="shared" si="29"/>
        <v>0</v>
      </c>
      <c r="BL496" s="17" t="s">
        <v>152</v>
      </c>
      <c r="BM496" s="145" t="s">
        <v>740</v>
      </c>
    </row>
    <row r="497" spans="2:65" s="1" customFormat="1" ht="16.5" customHeight="1">
      <c r="B497" s="133"/>
      <c r="C497" s="134" t="s">
        <v>741</v>
      </c>
      <c r="D497" s="134" t="s">
        <v>147</v>
      </c>
      <c r="E497" s="135" t="s">
        <v>742</v>
      </c>
      <c r="F497" s="136" t="s">
        <v>743</v>
      </c>
      <c r="G497" s="137" t="s">
        <v>530</v>
      </c>
      <c r="H497" s="138">
        <v>9</v>
      </c>
      <c r="I497" s="139"/>
      <c r="J497" s="140">
        <f t="shared" si="20"/>
        <v>0</v>
      </c>
      <c r="K497" s="136" t="s">
        <v>151</v>
      </c>
      <c r="L497" s="32"/>
      <c r="M497" s="141" t="s">
        <v>1</v>
      </c>
      <c r="N497" s="142" t="s">
        <v>41</v>
      </c>
      <c r="P497" s="143">
        <f t="shared" si="21"/>
        <v>0</v>
      </c>
      <c r="Q497" s="143">
        <v>0.05</v>
      </c>
      <c r="R497" s="143">
        <f t="shared" si="22"/>
        <v>0.45</v>
      </c>
      <c r="S497" s="143">
        <v>0</v>
      </c>
      <c r="T497" s="144">
        <f t="shared" si="23"/>
        <v>0</v>
      </c>
      <c r="AR497" s="145" t="s">
        <v>152</v>
      </c>
      <c r="AT497" s="145" t="s">
        <v>147</v>
      </c>
      <c r="AU497" s="145" t="s">
        <v>86</v>
      </c>
      <c r="AY497" s="17" t="s">
        <v>145</v>
      </c>
      <c r="BE497" s="146">
        <f t="shared" si="24"/>
        <v>0</v>
      </c>
      <c r="BF497" s="146">
        <f t="shared" si="25"/>
        <v>0</v>
      </c>
      <c r="BG497" s="146">
        <f t="shared" si="26"/>
        <v>0</v>
      </c>
      <c r="BH497" s="146">
        <f t="shared" si="27"/>
        <v>0</v>
      </c>
      <c r="BI497" s="146">
        <f t="shared" si="28"/>
        <v>0</v>
      </c>
      <c r="BJ497" s="17" t="s">
        <v>84</v>
      </c>
      <c r="BK497" s="146">
        <f t="shared" si="29"/>
        <v>0</v>
      </c>
      <c r="BL497" s="17" t="s">
        <v>152</v>
      </c>
      <c r="BM497" s="145" t="s">
        <v>744</v>
      </c>
    </row>
    <row r="498" spans="2:65" s="1" customFormat="1" ht="16.5" customHeight="1">
      <c r="B498" s="133"/>
      <c r="C498" s="175" t="s">
        <v>745</v>
      </c>
      <c r="D498" s="175" t="s">
        <v>297</v>
      </c>
      <c r="E498" s="176" t="s">
        <v>746</v>
      </c>
      <c r="F498" s="177" t="s">
        <v>747</v>
      </c>
      <c r="G498" s="178" t="s">
        <v>530</v>
      </c>
      <c r="H498" s="179">
        <v>9</v>
      </c>
      <c r="I498" s="180"/>
      <c r="J498" s="181">
        <f t="shared" si="20"/>
        <v>0</v>
      </c>
      <c r="K498" s="177" t="s">
        <v>151</v>
      </c>
      <c r="L498" s="182"/>
      <c r="M498" s="183" t="s">
        <v>1</v>
      </c>
      <c r="N498" s="184" t="s">
        <v>41</v>
      </c>
      <c r="P498" s="143">
        <f t="shared" si="21"/>
        <v>0</v>
      </c>
      <c r="Q498" s="143">
        <v>2.9499999999999998E-2</v>
      </c>
      <c r="R498" s="143">
        <f t="shared" si="22"/>
        <v>0.26549999999999996</v>
      </c>
      <c r="S498" s="143">
        <v>0</v>
      </c>
      <c r="T498" s="144">
        <f t="shared" si="23"/>
        <v>0</v>
      </c>
      <c r="AR498" s="145" t="s">
        <v>213</v>
      </c>
      <c r="AT498" s="145" t="s">
        <v>297</v>
      </c>
      <c r="AU498" s="145" t="s">
        <v>86</v>
      </c>
      <c r="AY498" s="17" t="s">
        <v>145</v>
      </c>
      <c r="BE498" s="146">
        <f t="shared" si="24"/>
        <v>0</v>
      </c>
      <c r="BF498" s="146">
        <f t="shared" si="25"/>
        <v>0</v>
      </c>
      <c r="BG498" s="146">
        <f t="shared" si="26"/>
        <v>0</v>
      </c>
      <c r="BH498" s="146">
        <f t="shared" si="27"/>
        <v>0</v>
      </c>
      <c r="BI498" s="146">
        <f t="shared" si="28"/>
        <v>0</v>
      </c>
      <c r="BJ498" s="17" t="s">
        <v>84</v>
      </c>
      <c r="BK498" s="146">
        <f t="shared" si="29"/>
        <v>0</v>
      </c>
      <c r="BL498" s="17" t="s">
        <v>152</v>
      </c>
      <c r="BM498" s="145" t="s">
        <v>748</v>
      </c>
    </row>
    <row r="499" spans="2:65" s="1" customFormat="1" ht="24.2" customHeight="1">
      <c r="B499" s="133"/>
      <c r="C499" s="175" t="s">
        <v>749</v>
      </c>
      <c r="D499" s="175" t="s">
        <v>297</v>
      </c>
      <c r="E499" s="176" t="s">
        <v>750</v>
      </c>
      <c r="F499" s="177" t="s">
        <v>751</v>
      </c>
      <c r="G499" s="178" t="s">
        <v>530</v>
      </c>
      <c r="H499" s="179">
        <v>9</v>
      </c>
      <c r="I499" s="180"/>
      <c r="J499" s="181">
        <f t="shared" si="20"/>
        <v>0</v>
      </c>
      <c r="K499" s="177" t="s">
        <v>1</v>
      </c>
      <c r="L499" s="182"/>
      <c r="M499" s="183" t="s">
        <v>1</v>
      </c>
      <c r="N499" s="184" t="s">
        <v>41</v>
      </c>
      <c r="P499" s="143">
        <f t="shared" si="21"/>
        <v>0</v>
      </c>
      <c r="Q499" s="143">
        <v>2.7000000000000001E-3</v>
      </c>
      <c r="R499" s="143">
        <f t="shared" si="22"/>
        <v>2.4300000000000002E-2</v>
      </c>
      <c r="S499" s="143">
        <v>0</v>
      </c>
      <c r="T499" s="144">
        <f t="shared" si="23"/>
        <v>0</v>
      </c>
      <c r="AR499" s="145" t="s">
        <v>213</v>
      </c>
      <c r="AT499" s="145" t="s">
        <v>297</v>
      </c>
      <c r="AU499" s="145" t="s">
        <v>86</v>
      </c>
      <c r="AY499" s="17" t="s">
        <v>145</v>
      </c>
      <c r="BE499" s="146">
        <f t="shared" si="24"/>
        <v>0</v>
      </c>
      <c r="BF499" s="146">
        <f t="shared" si="25"/>
        <v>0</v>
      </c>
      <c r="BG499" s="146">
        <f t="shared" si="26"/>
        <v>0</v>
      </c>
      <c r="BH499" s="146">
        <f t="shared" si="27"/>
        <v>0</v>
      </c>
      <c r="BI499" s="146">
        <f t="shared" si="28"/>
        <v>0</v>
      </c>
      <c r="BJ499" s="17" t="s">
        <v>84</v>
      </c>
      <c r="BK499" s="146">
        <f t="shared" si="29"/>
        <v>0</v>
      </c>
      <c r="BL499" s="17" t="s">
        <v>152</v>
      </c>
      <c r="BM499" s="145" t="s">
        <v>752</v>
      </c>
    </row>
    <row r="500" spans="2:65" s="1" customFormat="1" ht="24.2" customHeight="1">
      <c r="B500" s="133"/>
      <c r="C500" s="175" t="s">
        <v>753</v>
      </c>
      <c r="D500" s="175" t="s">
        <v>297</v>
      </c>
      <c r="E500" s="176" t="s">
        <v>754</v>
      </c>
      <c r="F500" s="177" t="s">
        <v>755</v>
      </c>
      <c r="G500" s="178" t="s">
        <v>530</v>
      </c>
      <c r="H500" s="179">
        <v>1</v>
      </c>
      <c r="I500" s="180"/>
      <c r="J500" s="181">
        <f t="shared" si="20"/>
        <v>0</v>
      </c>
      <c r="K500" s="177" t="s">
        <v>1</v>
      </c>
      <c r="L500" s="182"/>
      <c r="M500" s="183" t="s">
        <v>1</v>
      </c>
      <c r="N500" s="184" t="s">
        <v>41</v>
      </c>
      <c r="P500" s="143">
        <f t="shared" si="21"/>
        <v>0</v>
      </c>
      <c r="Q500" s="143">
        <v>4.1000000000000003E-3</v>
      </c>
      <c r="R500" s="143">
        <f t="shared" si="22"/>
        <v>4.1000000000000003E-3</v>
      </c>
      <c r="S500" s="143">
        <v>0</v>
      </c>
      <c r="T500" s="144">
        <f t="shared" si="23"/>
        <v>0</v>
      </c>
      <c r="AR500" s="145" t="s">
        <v>213</v>
      </c>
      <c r="AT500" s="145" t="s">
        <v>297</v>
      </c>
      <c r="AU500" s="145" t="s">
        <v>86</v>
      </c>
      <c r="AY500" s="17" t="s">
        <v>145</v>
      </c>
      <c r="BE500" s="146">
        <f t="shared" si="24"/>
        <v>0</v>
      </c>
      <c r="BF500" s="146">
        <f t="shared" si="25"/>
        <v>0</v>
      </c>
      <c r="BG500" s="146">
        <f t="shared" si="26"/>
        <v>0</v>
      </c>
      <c r="BH500" s="146">
        <f t="shared" si="27"/>
        <v>0</v>
      </c>
      <c r="BI500" s="146">
        <f t="shared" si="28"/>
        <v>0</v>
      </c>
      <c r="BJ500" s="17" t="s">
        <v>84</v>
      </c>
      <c r="BK500" s="146">
        <f t="shared" si="29"/>
        <v>0</v>
      </c>
      <c r="BL500" s="17" t="s">
        <v>152</v>
      </c>
      <c r="BM500" s="145" t="s">
        <v>756</v>
      </c>
    </row>
    <row r="501" spans="2:65" s="1" customFormat="1" ht="24.2" customHeight="1">
      <c r="B501" s="133"/>
      <c r="C501" s="134" t="s">
        <v>757</v>
      </c>
      <c r="D501" s="134" t="s">
        <v>147</v>
      </c>
      <c r="E501" s="135" t="s">
        <v>758</v>
      </c>
      <c r="F501" s="136" t="s">
        <v>759</v>
      </c>
      <c r="G501" s="137" t="s">
        <v>530</v>
      </c>
      <c r="H501" s="138">
        <v>15</v>
      </c>
      <c r="I501" s="139"/>
      <c r="J501" s="140">
        <f t="shared" si="20"/>
        <v>0</v>
      </c>
      <c r="K501" s="136" t="s">
        <v>151</v>
      </c>
      <c r="L501" s="32"/>
      <c r="M501" s="141" t="s">
        <v>1</v>
      </c>
      <c r="N501" s="142" t="s">
        <v>41</v>
      </c>
      <c r="P501" s="143">
        <f t="shared" si="21"/>
        <v>0</v>
      </c>
      <c r="Q501" s="143">
        <v>1.6000000000000001E-4</v>
      </c>
      <c r="R501" s="143">
        <f t="shared" si="22"/>
        <v>2.4000000000000002E-3</v>
      </c>
      <c r="S501" s="143">
        <v>0</v>
      </c>
      <c r="T501" s="144">
        <f t="shared" si="23"/>
        <v>0</v>
      </c>
      <c r="AR501" s="145" t="s">
        <v>152</v>
      </c>
      <c r="AT501" s="145" t="s">
        <v>147</v>
      </c>
      <c r="AU501" s="145" t="s">
        <v>86</v>
      </c>
      <c r="AY501" s="17" t="s">
        <v>145</v>
      </c>
      <c r="BE501" s="146">
        <f t="shared" si="24"/>
        <v>0</v>
      </c>
      <c r="BF501" s="146">
        <f t="shared" si="25"/>
        <v>0</v>
      </c>
      <c r="BG501" s="146">
        <f t="shared" si="26"/>
        <v>0</v>
      </c>
      <c r="BH501" s="146">
        <f t="shared" si="27"/>
        <v>0</v>
      </c>
      <c r="BI501" s="146">
        <f t="shared" si="28"/>
        <v>0</v>
      </c>
      <c r="BJ501" s="17" t="s">
        <v>84</v>
      </c>
      <c r="BK501" s="146">
        <f t="shared" si="29"/>
        <v>0</v>
      </c>
      <c r="BL501" s="17" t="s">
        <v>152</v>
      </c>
      <c r="BM501" s="145" t="s">
        <v>760</v>
      </c>
    </row>
    <row r="502" spans="2:65" s="1" customFormat="1" ht="21.75" customHeight="1">
      <c r="B502" s="133"/>
      <c r="C502" s="175" t="s">
        <v>761</v>
      </c>
      <c r="D502" s="175" t="s">
        <v>297</v>
      </c>
      <c r="E502" s="176" t="s">
        <v>762</v>
      </c>
      <c r="F502" s="177" t="s">
        <v>763</v>
      </c>
      <c r="G502" s="178" t="s">
        <v>530</v>
      </c>
      <c r="H502" s="179">
        <v>15</v>
      </c>
      <c r="I502" s="180"/>
      <c r="J502" s="181">
        <f t="shared" si="20"/>
        <v>0</v>
      </c>
      <c r="K502" s="177" t="s">
        <v>151</v>
      </c>
      <c r="L502" s="182"/>
      <c r="M502" s="183" t="s">
        <v>1</v>
      </c>
      <c r="N502" s="184" t="s">
        <v>41</v>
      </c>
      <c r="P502" s="143">
        <f t="shared" si="21"/>
        <v>0</v>
      </c>
      <c r="Q502" s="143">
        <v>2.5000000000000001E-3</v>
      </c>
      <c r="R502" s="143">
        <f t="shared" si="22"/>
        <v>3.7499999999999999E-2</v>
      </c>
      <c r="S502" s="143">
        <v>0</v>
      </c>
      <c r="T502" s="144">
        <f t="shared" si="23"/>
        <v>0</v>
      </c>
      <c r="AR502" s="145" t="s">
        <v>213</v>
      </c>
      <c r="AT502" s="145" t="s">
        <v>297</v>
      </c>
      <c r="AU502" s="145" t="s">
        <v>86</v>
      </c>
      <c r="AY502" s="17" t="s">
        <v>145</v>
      </c>
      <c r="BE502" s="146">
        <f t="shared" si="24"/>
        <v>0</v>
      </c>
      <c r="BF502" s="146">
        <f t="shared" si="25"/>
        <v>0</v>
      </c>
      <c r="BG502" s="146">
        <f t="shared" si="26"/>
        <v>0</v>
      </c>
      <c r="BH502" s="146">
        <f t="shared" si="27"/>
        <v>0</v>
      </c>
      <c r="BI502" s="146">
        <f t="shared" si="28"/>
        <v>0</v>
      </c>
      <c r="BJ502" s="17" t="s">
        <v>84</v>
      </c>
      <c r="BK502" s="146">
        <f t="shared" si="29"/>
        <v>0</v>
      </c>
      <c r="BL502" s="17" t="s">
        <v>152</v>
      </c>
      <c r="BM502" s="145" t="s">
        <v>764</v>
      </c>
    </row>
    <row r="503" spans="2:65" s="1" customFormat="1" ht="16.5" customHeight="1">
      <c r="B503" s="133"/>
      <c r="C503" s="175" t="s">
        <v>765</v>
      </c>
      <c r="D503" s="175" t="s">
        <v>297</v>
      </c>
      <c r="E503" s="176" t="s">
        <v>766</v>
      </c>
      <c r="F503" s="177" t="s">
        <v>767</v>
      </c>
      <c r="G503" s="178" t="s">
        <v>530</v>
      </c>
      <c r="H503" s="179">
        <v>15</v>
      </c>
      <c r="I503" s="180"/>
      <c r="J503" s="181">
        <f t="shared" si="20"/>
        <v>0</v>
      </c>
      <c r="K503" s="177" t="s">
        <v>151</v>
      </c>
      <c r="L503" s="182"/>
      <c r="M503" s="183" t="s">
        <v>1</v>
      </c>
      <c r="N503" s="184" t="s">
        <v>41</v>
      </c>
      <c r="P503" s="143">
        <f t="shared" si="21"/>
        <v>0</v>
      </c>
      <c r="Q503" s="143">
        <v>3.0000000000000001E-3</v>
      </c>
      <c r="R503" s="143">
        <f t="shared" si="22"/>
        <v>4.4999999999999998E-2</v>
      </c>
      <c r="S503" s="143">
        <v>0</v>
      </c>
      <c r="T503" s="144">
        <f t="shared" si="23"/>
        <v>0</v>
      </c>
      <c r="AR503" s="145" t="s">
        <v>213</v>
      </c>
      <c r="AT503" s="145" t="s">
        <v>297</v>
      </c>
      <c r="AU503" s="145" t="s">
        <v>86</v>
      </c>
      <c r="AY503" s="17" t="s">
        <v>145</v>
      </c>
      <c r="BE503" s="146">
        <f t="shared" si="24"/>
        <v>0</v>
      </c>
      <c r="BF503" s="146">
        <f t="shared" si="25"/>
        <v>0</v>
      </c>
      <c r="BG503" s="146">
        <f t="shared" si="26"/>
        <v>0</v>
      </c>
      <c r="BH503" s="146">
        <f t="shared" si="27"/>
        <v>0</v>
      </c>
      <c r="BI503" s="146">
        <f t="shared" si="28"/>
        <v>0</v>
      </c>
      <c r="BJ503" s="17" t="s">
        <v>84</v>
      </c>
      <c r="BK503" s="146">
        <f t="shared" si="29"/>
        <v>0</v>
      </c>
      <c r="BL503" s="17" t="s">
        <v>152</v>
      </c>
      <c r="BM503" s="145" t="s">
        <v>768</v>
      </c>
    </row>
    <row r="504" spans="2:65" s="1" customFormat="1" ht="16.5" customHeight="1">
      <c r="B504" s="133"/>
      <c r="C504" s="175" t="s">
        <v>769</v>
      </c>
      <c r="D504" s="175" t="s">
        <v>297</v>
      </c>
      <c r="E504" s="176" t="s">
        <v>770</v>
      </c>
      <c r="F504" s="177" t="s">
        <v>771</v>
      </c>
      <c r="G504" s="178" t="s">
        <v>530</v>
      </c>
      <c r="H504" s="179">
        <v>15</v>
      </c>
      <c r="I504" s="180"/>
      <c r="J504" s="181">
        <f t="shared" si="20"/>
        <v>0</v>
      </c>
      <c r="K504" s="177" t="s">
        <v>151</v>
      </c>
      <c r="L504" s="182"/>
      <c r="M504" s="183" t="s">
        <v>1</v>
      </c>
      <c r="N504" s="184" t="s">
        <v>41</v>
      </c>
      <c r="P504" s="143">
        <f t="shared" si="21"/>
        <v>0</v>
      </c>
      <c r="Q504" s="143">
        <v>1E-4</v>
      </c>
      <c r="R504" s="143">
        <f t="shared" si="22"/>
        <v>1.5E-3</v>
      </c>
      <c r="S504" s="143">
        <v>0</v>
      </c>
      <c r="T504" s="144">
        <f t="shared" si="23"/>
        <v>0</v>
      </c>
      <c r="AR504" s="145" t="s">
        <v>213</v>
      </c>
      <c r="AT504" s="145" t="s">
        <v>297</v>
      </c>
      <c r="AU504" s="145" t="s">
        <v>86</v>
      </c>
      <c r="AY504" s="17" t="s">
        <v>145</v>
      </c>
      <c r="BE504" s="146">
        <f t="shared" si="24"/>
        <v>0</v>
      </c>
      <c r="BF504" s="146">
        <f t="shared" si="25"/>
        <v>0</v>
      </c>
      <c r="BG504" s="146">
        <f t="shared" si="26"/>
        <v>0</v>
      </c>
      <c r="BH504" s="146">
        <f t="shared" si="27"/>
        <v>0</v>
      </c>
      <c r="BI504" s="146">
        <f t="shared" si="28"/>
        <v>0</v>
      </c>
      <c r="BJ504" s="17" t="s">
        <v>84</v>
      </c>
      <c r="BK504" s="146">
        <f t="shared" si="29"/>
        <v>0</v>
      </c>
      <c r="BL504" s="17" t="s">
        <v>152</v>
      </c>
      <c r="BM504" s="145" t="s">
        <v>772</v>
      </c>
    </row>
    <row r="505" spans="2:65" s="1" customFormat="1" ht="16.5" customHeight="1">
      <c r="B505" s="133"/>
      <c r="C505" s="134" t="s">
        <v>773</v>
      </c>
      <c r="D505" s="134" t="s">
        <v>147</v>
      </c>
      <c r="E505" s="135" t="s">
        <v>774</v>
      </c>
      <c r="F505" s="136" t="s">
        <v>775</v>
      </c>
      <c r="G505" s="137" t="s">
        <v>191</v>
      </c>
      <c r="H505" s="138">
        <v>448</v>
      </c>
      <c r="I505" s="139"/>
      <c r="J505" s="140">
        <f t="shared" si="20"/>
        <v>0</v>
      </c>
      <c r="K505" s="136" t="s">
        <v>151</v>
      </c>
      <c r="L505" s="32"/>
      <c r="M505" s="141" t="s">
        <v>1</v>
      </c>
      <c r="N505" s="142" t="s">
        <v>41</v>
      </c>
      <c r="P505" s="143">
        <f t="shared" si="21"/>
        <v>0</v>
      </c>
      <c r="Q505" s="143">
        <v>1.9000000000000001E-4</v>
      </c>
      <c r="R505" s="143">
        <f t="shared" si="22"/>
        <v>8.5120000000000001E-2</v>
      </c>
      <c r="S505" s="143">
        <v>0</v>
      </c>
      <c r="T505" s="144">
        <f t="shared" si="23"/>
        <v>0</v>
      </c>
      <c r="AR505" s="145" t="s">
        <v>152</v>
      </c>
      <c r="AT505" s="145" t="s">
        <v>147</v>
      </c>
      <c r="AU505" s="145" t="s">
        <v>86</v>
      </c>
      <c r="AY505" s="17" t="s">
        <v>145</v>
      </c>
      <c r="BE505" s="146">
        <f t="shared" si="24"/>
        <v>0</v>
      </c>
      <c r="BF505" s="146">
        <f t="shared" si="25"/>
        <v>0</v>
      </c>
      <c r="BG505" s="146">
        <f t="shared" si="26"/>
        <v>0</v>
      </c>
      <c r="BH505" s="146">
        <f t="shared" si="27"/>
        <v>0</v>
      </c>
      <c r="BI505" s="146">
        <f t="shared" si="28"/>
        <v>0</v>
      </c>
      <c r="BJ505" s="17" t="s">
        <v>84</v>
      </c>
      <c r="BK505" s="146">
        <f t="shared" si="29"/>
        <v>0</v>
      </c>
      <c r="BL505" s="17" t="s">
        <v>152</v>
      </c>
      <c r="BM505" s="145" t="s">
        <v>776</v>
      </c>
    </row>
    <row r="506" spans="2:65" s="1" customFormat="1" ht="21.75" customHeight="1">
      <c r="B506" s="133"/>
      <c r="C506" s="134" t="s">
        <v>777</v>
      </c>
      <c r="D506" s="134" t="s">
        <v>147</v>
      </c>
      <c r="E506" s="135" t="s">
        <v>778</v>
      </c>
      <c r="F506" s="136" t="s">
        <v>779</v>
      </c>
      <c r="G506" s="137" t="s">
        <v>191</v>
      </c>
      <c r="H506" s="138">
        <v>448</v>
      </c>
      <c r="I506" s="139"/>
      <c r="J506" s="140">
        <f t="shared" si="20"/>
        <v>0</v>
      </c>
      <c r="K506" s="136" t="s">
        <v>151</v>
      </c>
      <c r="L506" s="32"/>
      <c r="M506" s="141" t="s">
        <v>1</v>
      </c>
      <c r="N506" s="142" t="s">
        <v>41</v>
      </c>
      <c r="P506" s="143">
        <f t="shared" si="21"/>
        <v>0</v>
      </c>
      <c r="Q506" s="143">
        <v>6.9999999999999994E-5</v>
      </c>
      <c r="R506" s="143">
        <f t="shared" si="22"/>
        <v>3.1359999999999999E-2</v>
      </c>
      <c r="S506" s="143">
        <v>0</v>
      </c>
      <c r="T506" s="144">
        <f t="shared" si="23"/>
        <v>0</v>
      </c>
      <c r="AR506" s="145" t="s">
        <v>152</v>
      </c>
      <c r="AT506" s="145" t="s">
        <v>147</v>
      </c>
      <c r="AU506" s="145" t="s">
        <v>86</v>
      </c>
      <c r="AY506" s="17" t="s">
        <v>145</v>
      </c>
      <c r="BE506" s="146">
        <f t="shared" si="24"/>
        <v>0</v>
      </c>
      <c r="BF506" s="146">
        <f t="shared" si="25"/>
        <v>0</v>
      </c>
      <c r="BG506" s="146">
        <f t="shared" si="26"/>
        <v>0</v>
      </c>
      <c r="BH506" s="146">
        <f t="shared" si="27"/>
        <v>0</v>
      </c>
      <c r="BI506" s="146">
        <f t="shared" si="28"/>
        <v>0</v>
      </c>
      <c r="BJ506" s="17" t="s">
        <v>84</v>
      </c>
      <c r="BK506" s="146">
        <f t="shared" si="29"/>
        <v>0</v>
      </c>
      <c r="BL506" s="17" t="s">
        <v>152</v>
      </c>
      <c r="BM506" s="145" t="s">
        <v>780</v>
      </c>
    </row>
    <row r="507" spans="2:65" s="1" customFormat="1" ht="16.5" customHeight="1">
      <c r="B507" s="133"/>
      <c r="C507" s="134" t="s">
        <v>781</v>
      </c>
      <c r="D507" s="134" t="s">
        <v>147</v>
      </c>
      <c r="E507" s="135" t="s">
        <v>782</v>
      </c>
      <c r="F507" s="136" t="s">
        <v>783</v>
      </c>
      <c r="G507" s="137" t="s">
        <v>530</v>
      </c>
      <c r="H507" s="138">
        <v>4</v>
      </c>
      <c r="I507" s="139"/>
      <c r="J507" s="140">
        <f t="shared" si="20"/>
        <v>0</v>
      </c>
      <c r="K507" s="136" t="s">
        <v>1</v>
      </c>
      <c r="L507" s="32"/>
      <c r="M507" s="141" t="s">
        <v>1</v>
      </c>
      <c r="N507" s="142" t="s">
        <v>41</v>
      </c>
      <c r="P507" s="143">
        <f t="shared" si="21"/>
        <v>0</v>
      </c>
      <c r="Q507" s="143">
        <v>2.5000000000000001E-4</v>
      </c>
      <c r="R507" s="143">
        <f t="shared" si="22"/>
        <v>1E-3</v>
      </c>
      <c r="S507" s="143">
        <v>0</v>
      </c>
      <c r="T507" s="144">
        <f t="shared" si="23"/>
        <v>0</v>
      </c>
      <c r="AR507" s="145" t="s">
        <v>152</v>
      </c>
      <c r="AT507" s="145" t="s">
        <v>147</v>
      </c>
      <c r="AU507" s="145" t="s">
        <v>86</v>
      </c>
      <c r="AY507" s="17" t="s">
        <v>145</v>
      </c>
      <c r="BE507" s="146">
        <f t="shared" si="24"/>
        <v>0</v>
      </c>
      <c r="BF507" s="146">
        <f t="shared" si="25"/>
        <v>0</v>
      </c>
      <c r="BG507" s="146">
        <f t="shared" si="26"/>
        <v>0</v>
      </c>
      <c r="BH507" s="146">
        <f t="shared" si="27"/>
        <v>0</v>
      </c>
      <c r="BI507" s="146">
        <f t="shared" si="28"/>
        <v>0</v>
      </c>
      <c r="BJ507" s="17" t="s">
        <v>84</v>
      </c>
      <c r="BK507" s="146">
        <f t="shared" si="29"/>
        <v>0</v>
      </c>
      <c r="BL507" s="17" t="s">
        <v>152</v>
      </c>
      <c r="BM507" s="145" t="s">
        <v>784</v>
      </c>
    </row>
    <row r="508" spans="2:65" s="12" customFormat="1" ht="11.25">
      <c r="B508" s="147"/>
      <c r="D508" s="148" t="s">
        <v>154</v>
      </c>
      <c r="E508" s="149" t="s">
        <v>1</v>
      </c>
      <c r="F508" s="150" t="s">
        <v>152</v>
      </c>
      <c r="H508" s="151">
        <v>4</v>
      </c>
      <c r="I508" s="152"/>
      <c r="L508" s="147"/>
      <c r="M508" s="153"/>
      <c r="T508" s="154"/>
      <c r="AT508" s="149" t="s">
        <v>154</v>
      </c>
      <c r="AU508" s="149" t="s">
        <v>86</v>
      </c>
      <c r="AV508" s="12" t="s">
        <v>86</v>
      </c>
      <c r="AW508" s="12" t="s">
        <v>32</v>
      </c>
      <c r="AX508" s="12" t="s">
        <v>84</v>
      </c>
      <c r="AY508" s="149" t="s">
        <v>145</v>
      </c>
    </row>
    <row r="509" spans="2:65" s="1" customFormat="1" ht="24.2" customHeight="1">
      <c r="B509" s="133"/>
      <c r="C509" s="134" t="s">
        <v>785</v>
      </c>
      <c r="D509" s="134" t="s">
        <v>147</v>
      </c>
      <c r="E509" s="135" t="s">
        <v>786</v>
      </c>
      <c r="F509" s="136" t="s">
        <v>787</v>
      </c>
      <c r="G509" s="137" t="s">
        <v>530</v>
      </c>
      <c r="H509" s="138">
        <v>32</v>
      </c>
      <c r="I509" s="139"/>
      <c r="J509" s="140">
        <f>ROUND(I509*H509,2)</f>
        <v>0</v>
      </c>
      <c r="K509" s="136" t="s">
        <v>1</v>
      </c>
      <c r="L509" s="32"/>
      <c r="M509" s="141" t="s">
        <v>1</v>
      </c>
      <c r="N509" s="142" t="s">
        <v>41</v>
      </c>
      <c r="P509" s="143">
        <f>O509*H509</f>
        <v>0</v>
      </c>
      <c r="Q509" s="143">
        <v>5.1000000000000004E-4</v>
      </c>
      <c r="R509" s="143">
        <f>Q509*H509</f>
        <v>1.6320000000000001E-2</v>
      </c>
      <c r="S509" s="143">
        <v>0</v>
      </c>
      <c r="T509" s="144">
        <f>S509*H509</f>
        <v>0</v>
      </c>
      <c r="AR509" s="145" t="s">
        <v>152</v>
      </c>
      <c r="AT509" s="145" t="s">
        <v>147</v>
      </c>
      <c r="AU509" s="145" t="s">
        <v>86</v>
      </c>
      <c r="AY509" s="17" t="s">
        <v>145</v>
      </c>
      <c r="BE509" s="146">
        <f>IF(N509="základní",J509,0)</f>
        <v>0</v>
      </c>
      <c r="BF509" s="146">
        <f>IF(N509="snížená",J509,0)</f>
        <v>0</v>
      </c>
      <c r="BG509" s="146">
        <f>IF(N509="zákl. přenesená",J509,0)</f>
        <v>0</v>
      </c>
      <c r="BH509" s="146">
        <f>IF(N509="sníž. přenesená",J509,0)</f>
        <v>0</v>
      </c>
      <c r="BI509" s="146">
        <f>IF(N509="nulová",J509,0)</f>
        <v>0</v>
      </c>
      <c r="BJ509" s="17" t="s">
        <v>84</v>
      </c>
      <c r="BK509" s="146">
        <f>ROUND(I509*H509,2)</f>
        <v>0</v>
      </c>
      <c r="BL509" s="17" t="s">
        <v>152</v>
      </c>
      <c r="BM509" s="145" t="s">
        <v>788</v>
      </c>
    </row>
    <row r="510" spans="2:65" s="12" customFormat="1" ht="11.25">
      <c r="B510" s="147"/>
      <c r="D510" s="148" t="s">
        <v>154</v>
      </c>
      <c r="E510" s="149" t="s">
        <v>1</v>
      </c>
      <c r="F510" s="150" t="s">
        <v>789</v>
      </c>
      <c r="H510" s="151">
        <v>32</v>
      </c>
      <c r="I510" s="152"/>
      <c r="L510" s="147"/>
      <c r="M510" s="153"/>
      <c r="T510" s="154"/>
      <c r="AT510" s="149" t="s">
        <v>154</v>
      </c>
      <c r="AU510" s="149" t="s">
        <v>86</v>
      </c>
      <c r="AV510" s="12" t="s">
        <v>86</v>
      </c>
      <c r="AW510" s="12" t="s">
        <v>32</v>
      </c>
      <c r="AX510" s="12" t="s">
        <v>84</v>
      </c>
      <c r="AY510" s="149" t="s">
        <v>145</v>
      </c>
    </row>
    <row r="511" spans="2:65" s="1" customFormat="1" ht="21.75" customHeight="1">
      <c r="B511" s="133"/>
      <c r="C511" s="134" t="s">
        <v>790</v>
      </c>
      <c r="D511" s="134" t="s">
        <v>147</v>
      </c>
      <c r="E511" s="135" t="s">
        <v>791</v>
      </c>
      <c r="F511" s="136" t="s">
        <v>792</v>
      </c>
      <c r="G511" s="137" t="s">
        <v>530</v>
      </c>
      <c r="H511" s="138">
        <v>2</v>
      </c>
      <c r="I511" s="139"/>
      <c r="J511" s="140">
        <f>ROUND(I511*H511,2)</f>
        <v>0</v>
      </c>
      <c r="K511" s="136" t="s">
        <v>151</v>
      </c>
      <c r="L511" s="32"/>
      <c r="M511" s="141" t="s">
        <v>1</v>
      </c>
      <c r="N511" s="142" t="s">
        <v>41</v>
      </c>
      <c r="P511" s="143">
        <f>O511*H511</f>
        <v>0</v>
      </c>
      <c r="Q511" s="143">
        <v>2.0000000000000001E-4</v>
      </c>
      <c r="R511" s="143">
        <f>Q511*H511</f>
        <v>4.0000000000000002E-4</v>
      </c>
      <c r="S511" s="143">
        <v>0</v>
      </c>
      <c r="T511" s="144">
        <f>S511*H511</f>
        <v>0</v>
      </c>
      <c r="AR511" s="145" t="s">
        <v>152</v>
      </c>
      <c r="AT511" s="145" t="s">
        <v>147</v>
      </c>
      <c r="AU511" s="145" t="s">
        <v>86</v>
      </c>
      <c r="AY511" s="17" t="s">
        <v>145</v>
      </c>
      <c r="BE511" s="146">
        <f>IF(N511="základní",J511,0)</f>
        <v>0</v>
      </c>
      <c r="BF511" s="146">
        <f>IF(N511="snížená",J511,0)</f>
        <v>0</v>
      </c>
      <c r="BG511" s="146">
        <f>IF(N511="zákl. přenesená",J511,0)</f>
        <v>0</v>
      </c>
      <c r="BH511" s="146">
        <f>IF(N511="sníž. přenesená",J511,0)</f>
        <v>0</v>
      </c>
      <c r="BI511" s="146">
        <f>IF(N511="nulová",J511,0)</f>
        <v>0</v>
      </c>
      <c r="BJ511" s="17" t="s">
        <v>84</v>
      </c>
      <c r="BK511" s="146">
        <f>ROUND(I511*H511,2)</f>
        <v>0</v>
      </c>
      <c r="BL511" s="17" t="s">
        <v>152</v>
      </c>
      <c r="BM511" s="145" t="s">
        <v>793</v>
      </c>
    </row>
    <row r="512" spans="2:65" s="1" customFormat="1" ht="21.75" customHeight="1">
      <c r="B512" s="133"/>
      <c r="C512" s="134" t="s">
        <v>794</v>
      </c>
      <c r="D512" s="134" t="s">
        <v>147</v>
      </c>
      <c r="E512" s="135" t="s">
        <v>795</v>
      </c>
      <c r="F512" s="136" t="s">
        <v>796</v>
      </c>
      <c r="G512" s="137" t="s">
        <v>530</v>
      </c>
      <c r="H512" s="138">
        <v>4</v>
      </c>
      <c r="I512" s="139"/>
      <c r="J512" s="140">
        <f>ROUND(I512*H512,2)</f>
        <v>0</v>
      </c>
      <c r="K512" s="136" t="s">
        <v>151</v>
      </c>
      <c r="L512" s="32"/>
      <c r="M512" s="141" t="s">
        <v>1</v>
      </c>
      <c r="N512" s="142" t="s">
        <v>41</v>
      </c>
      <c r="P512" s="143">
        <f>O512*H512</f>
        <v>0</v>
      </c>
      <c r="Q512" s="143">
        <v>4.6000000000000001E-4</v>
      </c>
      <c r="R512" s="143">
        <f>Q512*H512</f>
        <v>1.8400000000000001E-3</v>
      </c>
      <c r="S512" s="143">
        <v>0</v>
      </c>
      <c r="T512" s="144">
        <f>S512*H512</f>
        <v>0</v>
      </c>
      <c r="AR512" s="145" t="s">
        <v>152</v>
      </c>
      <c r="AT512" s="145" t="s">
        <v>147</v>
      </c>
      <c r="AU512" s="145" t="s">
        <v>86</v>
      </c>
      <c r="AY512" s="17" t="s">
        <v>145</v>
      </c>
      <c r="BE512" s="146">
        <f>IF(N512="základní",J512,0)</f>
        <v>0</v>
      </c>
      <c r="BF512" s="146">
        <f>IF(N512="snížená",J512,0)</f>
        <v>0</v>
      </c>
      <c r="BG512" s="146">
        <f>IF(N512="zákl. přenesená",J512,0)</f>
        <v>0</v>
      </c>
      <c r="BH512" s="146">
        <f>IF(N512="sníž. přenesená",J512,0)</f>
        <v>0</v>
      </c>
      <c r="BI512" s="146">
        <f>IF(N512="nulová",J512,0)</f>
        <v>0</v>
      </c>
      <c r="BJ512" s="17" t="s">
        <v>84</v>
      </c>
      <c r="BK512" s="146">
        <f>ROUND(I512*H512,2)</f>
        <v>0</v>
      </c>
      <c r="BL512" s="17" t="s">
        <v>152</v>
      </c>
      <c r="BM512" s="145" t="s">
        <v>797</v>
      </c>
    </row>
    <row r="513" spans="2:65" s="11" customFormat="1" ht="22.9" customHeight="1">
      <c r="B513" s="121"/>
      <c r="D513" s="122" t="s">
        <v>75</v>
      </c>
      <c r="E513" s="131" t="s">
        <v>217</v>
      </c>
      <c r="F513" s="131" t="s">
        <v>798</v>
      </c>
      <c r="I513" s="124"/>
      <c r="J513" s="132">
        <f>BK513</f>
        <v>0</v>
      </c>
      <c r="L513" s="121"/>
      <c r="M513" s="126"/>
      <c r="P513" s="127">
        <f>SUM(P514:P518)</f>
        <v>0</v>
      </c>
      <c r="R513" s="127">
        <f>SUM(R514:R518)</f>
        <v>1.40805</v>
      </c>
      <c r="T513" s="128">
        <f>SUM(T514:T518)</f>
        <v>1.75</v>
      </c>
      <c r="AR513" s="122" t="s">
        <v>84</v>
      </c>
      <c r="AT513" s="129" t="s">
        <v>75</v>
      </c>
      <c r="AU513" s="129" t="s">
        <v>84</v>
      </c>
      <c r="AY513" s="122" t="s">
        <v>145</v>
      </c>
      <c r="BK513" s="130">
        <f>SUM(BK514:BK518)</f>
        <v>0</v>
      </c>
    </row>
    <row r="514" spans="2:65" s="1" customFormat="1" ht="24.2" customHeight="1">
      <c r="B514" s="133"/>
      <c r="C514" s="134" t="s">
        <v>799</v>
      </c>
      <c r="D514" s="134" t="s">
        <v>147</v>
      </c>
      <c r="E514" s="135" t="s">
        <v>800</v>
      </c>
      <c r="F514" s="136" t="s">
        <v>801</v>
      </c>
      <c r="G514" s="137" t="s">
        <v>191</v>
      </c>
      <c r="H514" s="138">
        <v>346.4</v>
      </c>
      <c r="I514" s="139"/>
      <c r="J514" s="140">
        <f>ROUND(I514*H514,2)</f>
        <v>0</v>
      </c>
      <c r="K514" s="136" t="s">
        <v>151</v>
      </c>
      <c r="L514" s="32"/>
      <c r="M514" s="141" t="s">
        <v>1</v>
      </c>
      <c r="N514" s="142" t="s">
        <v>41</v>
      </c>
      <c r="P514" s="143">
        <f>O514*H514</f>
        <v>0</v>
      </c>
      <c r="Q514" s="143">
        <v>0</v>
      </c>
      <c r="R514" s="143">
        <f>Q514*H514</f>
        <v>0</v>
      </c>
      <c r="S514" s="143">
        <v>0</v>
      </c>
      <c r="T514" s="144">
        <f>S514*H514</f>
        <v>0</v>
      </c>
      <c r="AR514" s="145" t="s">
        <v>152</v>
      </c>
      <c r="AT514" s="145" t="s">
        <v>147</v>
      </c>
      <c r="AU514" s="145" t="s">
        <v>86</v>
      </c>
      <c r="AY514" s="17" t="s">
        <v>145</v>
      </c>
      <c r="BE514" s="146">
        <f>IF(N514="základní",J514,0)</f>
        <v>0</v>
      </c>
      <c r="BF514" s="146">
        <f>IF(N514="snížená",J514,0)</f>
        <v>0</v>
      </c>
      <c r="BG514" s="146">
        <f>IF(N514="zákl. přenesená",J514,0)</f>
        <v>0</v>
      </c>
      <c r="BH514" s="146">
        <f>IF(N514="sníž. přenesená",J514,0)</f>
        <v>0</v>
      </c>
      <c r="BI514" s="146">
        <f>IF(N514="nulová",J514,0)</f>
        <v>0</v>
      </c>
      <c r="BJ514" s="17" t="s">
        <v>84</v>
      </c>
      <c r="BK514" s="146">
        <f>ROUND(I514*H514,2)</f>
        <v>0</v>
      </c>
      <c r="BL514" s="17" t="s">
        <v>152</v>
      </c>
      <c r="BM514" s="145" t="s">
        <v>802</v>
      </c>
    </row>
    <row r="515" spans="2:65" s="1" customFormat="1" ht="24.2" customHeight="1">
      <c r="B515" s="133"/>
      <c r="C515" s="134" t="s">
        <v>803</v>
      </c>
      <c r="D515" s="134" t="s">
        <v>147</v>
      </c>
      <c r="E515" s="135" t="s">
        <v>804</v>
      </c>
      <c r="F515" s="136" t="s">
        <v>805</v>
      </c>
      <c r="G515" s="137" t="s">
        <v>191</v>
      </c>
      <c r="H515" s="138">
        <v>5</v>
      </c>
      <c r="I515" s="139"/>
      <c r="J515" s="140">
        <f>ROUND(I515*H515,2)</f>
        <v>0</v>
      </c>
      <c r="K515" s="136" t="s">
        <v>151</v>
      </c>
      <c r="L515" s="32"/>
      <c r="M515" s="141" t="s">
        <v>1</v>
      </c>
      <c r="N515" s="142" t="s">
        <v>41</v>
      </c>
      <c r="P515" s="143">
        <f>O515*H515</f>
        <v>0</v>
      </c>
      <c r="Q515" s="143">
        <v>0.14760999999999999</v>
      </c>
      <c r="R515" s="143">
        <f>Q515*H515</f>
        <v>0.73804999999999998</v>
      </c>
      <c r="S515" s="143">
        <v>0</v>
      </c>
      <c r="T515" s="144">
        <f>S515*H515</f>
        <v>0</v>
      </c>
      <c r="AR515" s="145" t="s">
        <v>152</v>
      </c>
      <c r="AT515" s="145" t="s">
        <v>147</v>
      </c>
      <c r="AU515" s="145" t="s">
        <v>86</v>
      </c>
      <c r="AY515" s="17" t="s">
        <v>145</v>
      </c>
      <c r="BE515" s="146">
        <f>IF(N515="základní",J515,0)</f>
        <v>0</v>
      </c>
      <c r="BF515" s="146">
        <f>IF(N515="snížená",J515,0)</f>
        <v>0</v>
      </c>
      <c r="BG515" s="146">
        <f>IF(N515="zákl. přenesená",J515,0)</f>
        <v>0</v>
      </c>
      <c r="BH515" s="146">
        <f>IF(N515="sníž. přenesená",J515,0)</f>
        <v>0</v>
      </c>
      <c r="BI515" s="146">
        <f>IF(N515="nulová",J515,0)</f>
        <v>0</v>
      </c>
      <c r="BJ515" s="17" t="s">
        <v>84</v>
      </c>
      <c r="BK515" s="146">
        <f>ROUND(I515*H515,2)</f>
        <v>0</v>
      </c>
      <c r="BL515" s="17" t="s">
        <v>152</v>
      </c>
      <c r="BM515" s="145" t="s">
        <v>806</v>
      </c>
    </row>
    <row r="516" spans="2:65" s="1" customFormat="1" ht="16.5" customHeight="1">
      <c r="B516" s="133"/>
      <c r="C516" s="175" t="s">
        <v>807</v>
      </c>
      <c r="D516" s="175" t="s">
        <v>297</v>
      </c>
      <c r="E516" s="176" t="s">
        <v>808</v>
      </c>
      <c r="F516" s="177" t="s">
        <v>809</v>
      </c>
      <c r="G516" s="178" t="s">
        <v>191</v>
      </c>
      <c r="H516" s="179">
        <v>5</v>
      </c>
      <c r="I516" s="180"/>
      <c r="J516" s="181">
        <f>ROUND(I516*H516,2)</f>
        <v>0</v>
      </c>
      <c r="K516" s="177" t="s">
        <v>1</v>
      </c>
      <c r="L516" s="182"/>
      <c r="M516" s="183" t="s">
        <v>1</v>
      </c>
      <c r="N516" s="184" t="s">
        <v>41</v>
      </c>
      <c r="P516" s="143">
        <f>O516*H516</f>
        <v>0</v>
      </c>
      <c r="Q516" s="143">
        <v>0.13400000000000001</v>
      </c>
      <c r="R516" s="143">
        <f>Q516*H516</f>
        <v>0.67</v>
      </c>
      <c r="S516" s="143">
        <v>0</v>
      </c>
      <c r="T516" s="144">
        <f>S516*H516</f>
        <v>0</v>
      </c>
      <c r="AR516" s="145" t="s">
        <v>213</v>
      </c>
      <c r="AT516" s="145" t="s">
        <v>297</v>
      </c>
      <c r="AU516" s="145" t="s">
        <v>86</v>
      </c>
      <c r="AY516" s="17" t="s">
        <v>145</v>
      </c>
      <c r="BE516" s="146">
        <f>IF(N516="základní",J516,0)</f>
        <v>0</v>
      </c>
      <c r="BF516" s="146">
        <f>IF(N516="snížená",J516,0)</f>
        <v>0</v>
      </c>
      <c r="BG516" s="146">
        <f>IF(N516="zákl. přenesená",J516,0)</f>
        <v>0</v>
      </c>
      <c r="BH516" s="146">
        <f>IF(N516="sníž. přenesená",J516,0)</f>
        <v>0</v>
      </c>
      <c r="BI516" s="146">
        <f>IF(N516="nulová",J516,0)</f>
        <v>0</v>
      </c>
      <c r="BJ516" s="17" t="s">
        <v>84</v>
      </c>
      <c r="BK516" s="146">
        <f>ROUND(I516*H516,2)</f>
        <v>0</v>
      </c>
      <c r="BL516" s="17" t="s">
        <v>152</v>
      </c>
      <c r="BM516" s="145" t="s">
        <v>810</v>
      </c>
    </row>
    <row r="517" spans="2:65" s="1" customFormat="1" ht="24.2" customHeight="1">
      <c r="B517" s="133"/>
      <c r="C517" s="134" t="s">
        <v>811</v>
      </c>
      <c r="D517" s="134" t="s">
        <v>147</v>
      </c>
      <c r="E517" s="135" t="s">
        <v>812</v>
      </c>
      <c r="F517" s="136" t="s">
        <v>813</v>
      </c>
      <c r="G517" s="137" t="s">
        <v>191</v>
      </c>
      <c r="H517" s="138">
        <v>5</v>
      </c>
      <c r="I517" s="139"/>
      <c r="J517" s="140">
        <f>ROUND(I517*H517,2)</f>
        <v>0</v>
      </c>
      <c r="K517" s="136" t="s">
        <v>151</v>
      </c>
      <c r="L517" s="32"/>
      <c r="M517" s="141" t="s">
        <v>1</v>
      </c>
      <c r="N517" s="142" t="s">
        <v>41</v>
      </c>
      <c r="P517" s="143">
        <f>O517*H517</f>
        <v>0</v>
      </c>
      <c r="Q517" s="143">
        <v>0</v>
      </c>
      <c r="R517" s="143">
        <f>Q517*H517</f>
        <v>0</v>
      </c>
      <c r="S517" s="143">
        <v>0.35</v>
      </c>
      <c r="T517" s="144">
        <f>S517*H517</f>
        <v>1.75</v>
      </c>
      <c r="AR517" s="145" t="s">
        <v>152</v>
      </c>
      <c r="AT517" s="145" t="s">
        <v>147</v>
      </c>
      <c r="AU517" s="145" t="s">
        <v>86</v>
      </c>
      <c r="AY517" s="17" t="s">
        <v>145</v>
      </c>
      <c r="BE517" s="146">
        <f>IF(N517="základní",J517,0)</f>
        <v>0</v>
      </c>
      <c r="BF517" s="146">
        <f>IF(N517="snížená",J517,0)</f>
        <v>0</v>
      </c>
      <c r="BG517" s="146">
        <f>IF(N517="zákl. přenesená",J517,0)</f>
        <v>0</v>
      </c>
      <c r="BH517" s="146">
        <f>IF(N517="sníž. přenesená",J517,0)</f>
        <v>0</v>
      </c>
      <c r="BI517" s="146">
        <f>IF(N517="nulová",J517,0)</f>
        <v>0</v>
      </c>
      <c r="BJ517" s="17" t="s">
        <v>84</v>
      </c>
      <c r="BK517" s="146">
        <f>ROUND(I517*H517,2)</f>
        <v>0</v>
      </c>
      <c r="BL517" s="17" t="s">
        <v>152</v>
      </c>
      <c r="BM517" s="145" t="s">
        <v>814</v>
      </c>
    </row>
    <row r="518" spans="2:65" s="12" customFormat="1" ht="11.25">
      <c r="B518" s="147"/>
      <c r="D518" s="148" t="s">
        <v>154</v>
      </c>
      <c r="E518" s="149" t="s">
        <v>1</v>
      </c>
      <c r="F518" s="150" t="s">
        <v>815</v>
      </c>
      <c r="H518" s="151">
        <v>5</v>
      </c>
      <c r="I518" s="152"/>
      <c r="L518" s="147"/>
      <c r="M518" s="153"/>
      <c r="T518" s="154"/>
      <c r="AT518" s="149" t="s">
        <v>154</v>
      </c>
      <c r="AU518" s="149" t="s">
        <v>86</v>
      </c>
      <c r="AV518" s="12" t="s">
        <v>86</v>
      </c>
      <c r="AW518" s="12" t="s">
        <v>32</v>
      </c>
      <c r="AX518" s="12" t="s">
        <v>84</v>
      </c>
      <c r="AY518" s="149" t="s">
        <v>145</v>
      </c>
    </row>
    <row r="519" spans="2:65" s="11" customFormat="1" ht="22.9" customHeight="1">
      <c r="B519" s="121"/>
      <c r="D519" s="122" t="s">
        <v>75</v>
      </c>
      <c r="E519" s="131" t="s">
        <v>816</v>
      </c>
      <c r="F519" s="131" t="s">
        <v>817</v>
      </c>
      <c r="I519" s="124"/>
      <c r="J519" s="132">
        <f>BK519</f>
        <v>0</v>
      </c>
      <c r="L519" s="121"/>
      <c r="M519" s="126"/>
      <c r="P519" s="127">
        <f>SUM(P520:P533)</f>
        <v>0</v>
      </c>
      <c r="R519" s="127">
        <f>SUM(R520:R533)</f>
        <v>0</v>
      </c>
      <c r="T519" s="128">
        <f>SUM(T520:T533)</f>
        <v>0</v>
      </c>
      <c r="AR519" s="122" t="s">
        <v>84</v>
      </c>
      <c r="AT519" s="129" t="s">
        <v>75</v>
      </c>
      <c r="AU519" s="129" t="s">
        <v>84</v>
      </c>
      <c r="AY519" s="122" t="s">
        <v>145</v>
      </c>
      <c r="BK519" s="130">
        <f>SUM(BK520:BK533)</f>
        <v>0</v>
      </c>
    </row>
    <row r="520" spans="2:65" s="1" customFormat="1" ht="21.75" customHeight="1">
      <c r="B520" s="133"/>
      <c r="C520" s="134" t="s">
        <v>818</v>
      </c>
      <c r="D520" s="134" t="s">
        <v>147</v>
      </c>
      <c r="E520" s="135" t="s">
        <v>819</v>
      </c>
      <c r="F520" s="136" t="s">
        <v>820</v>
      </c>
      <c r="G520" s="137" t="s">
        <v>388</v>
      </c>
      <c r="H520" s="138">
        <v>113.81699999999999</v>
      </c>
      <c r="I520" s="139"/>
      <c r="J520" s="140">
        <f>ROUND(I520*H520,2)</f>
        <v>0</v>
      </c>
      <c r="K520" s="136" t="s">
        <v>151</v>
      </c>
      <c r="L520" s="32"/>
      <c r="M520" s="141" t="s">
        <v>1</v>
      </c>
      <c r="N520" s="142" t="s">
        <v>41</v>
      </c>
      <c r="P520" s="143">
        <f>O520*H520</f>
        <v>0</v>
      </c>
      <c r="Q520" s="143">
        <v>0</v>
      </c>
      <c r="R520" s="143">
        <f>Q520*H520</f>
        <v>0</v>
      </c>
      <c r="S520" s="143">
        <v>0</v>
      </c>
      <c r="T520" s="144">
        <f>S520*H520</f>
        <v>0</v>
      </c>
      <c r="AR520" s="145" t="s">
        <v>152</v>
      </c>
      <c r="AT520" s="145" t="s">
        <v>147</v>
      </c>
      <c r="AU520" s="145" t="s">
        <v>86</v>
      </c>
      <c r="AY520" s="17" t="s">
        <v>145</v>
      </c>
      <c r="BE520" s="146">
        <f>IF(N520="základní",J520,0)</f>
        <v>0</v>
      </c>
      <c r="BF520" s="146">
        <f>IF(N520="snížená",J520,0)</f>
        <v>0</v>
      </c>
      <c r="BG520" s="146">
        <f>IF(N520="zákl. přenesená",J520,0)</f>
        <v>0</v>
      </c>
      <c r="BH520" s="146">
        <f>IF(N520="sníž. přenesená",J520,0)</f>
        <v>0</v>
      </c>
      <c r="BI520" s="146">
        <f>IF(N520="nulová",J520,0)</f>
        <v>0</v>
      </c>
      <c r="BJ520" s="17" t="s">
        <v>84</v>
      </c>
      <c r="BK520" s="146">
        <f>ROUND(I520*H520,2)</f>
        <v>0</v>
      </c>
      <c r="BL520" s="17" t="s">
        <v>152</v>
      </c>
      <c r="BM520" s="145" t="s">
        <v>821</v>
      </c>
    </row>
    <row r="521" spans="2:65" s="12" customFormat="1" ht="11.25">
      <c r="B521" s="147"/>
      <c r="D521" s="148" t="s">
        <v>154</v>
      </c>
      <c r="E521" s="149" t="s">
        <v>113</v>
      </c>
      <c r="F521" s="150" t="s">
        <v>114</v>
      </c>
      <c r="H521" s="151">
        <v>113.81699999999999</v>
      </c>
      <c r="I521" s="152"/>
      <c r="L521" s="147"/>
      <c r="M521" s="153"/>
      <c r="T521" s="154"/>
      <c r="AT521" s="149" t="s">
        <v>154</v>
      </c>
      <c r="AU521" s="149" t="s">
        <v>86</v>
      </c>
      <c r="AV521" s="12" t="s">
        <v>86</v>
      </c>
      <c r="AW521" s="12" t="s">
        <v>32</v>
      </c>
      <c r="AX521" s="12" t="s">
        <v>84</v>
      </c>
      <c r="AY521" s="149" t="s">
        <v>145</v>
      </c>
    </row>
    <row r="522" spans="2:65" s="1" customFormat="1" ht="24.2" customHeight="1">
      <c r="B522" s="133"/>
      <c r="C522" s="134" t="s">
        <v>822</v>
      </c>
      <c r="D522" s="134" t="s">
        <v>147</v>
      </c>
      <c r="E522" s="135" t="s">
        <v>823</v>
      </c>
      <c r="F522" s="136" t="s">
        <v>824</v>
      </c>
      <c r="G522" s="137" t="s">
        <v>388</v>
      </c>
      <c r="H522" s="138">
        <v>2162.5230000000001</v>
      </c>
      <c r="I522" s="139"/>
      <c r="J522" s="140">
        <f>ROUND(I522*H522,2)</f>
        <v>0</v>
      </c>
      <c r="K522" s="136" t="s">
        <v>151</v>
      </c>
      <c r="L522" s="32"/>
      <c r="M522" s="141" t="s">
        <v>1</v>
      </c>
      <c r="N522" s="142" t="s">
        <v>41</v>
      </c>
      <c r="P522" s="143">
        <f>O522*H522</f>
        <v>0</v>
      </c>
      <c r="Q522" s="143">
        <v>0</v>
      </c>
      <c r="R522" s="143">
        <f>Q522*H522</f>
        <v>0</v>
      </c>
      <c r="S522" s="143">
        <v>0</v>
      </c>
      <c r="T522" s="144">
        <f>S522*H522</f>
        <v>0</v>
      </c>
      <c r="AR522" s="145" t="s">
        <v>152</v>
      </c>
      <c r="AT522" s="145" t="s">
        <v>147</v>
      </c>
      <c r="AU522" s="145" t="s">
        <v>86</v>
      </c>
      <c r="AY522" s="17" t="s">
        <v>145</v>
      </c>
      <c r="BE522" s="146">
        <f>IF(N522="základní",J522,0)</f>
        <v>0</v>
      </c>
      <c r="BF522" s="146">
        <f>IF(N522="snížená",J522,0)</f>
        <v>0</v>
      </c>
      <c r="BG522" s="146">
        <f>IF(N522="zákl. přenesená",J522,0)</f>
        <v>0</v>
      </c>
      <c r="BH522" s="146">
        <f>IF(N522="sníž. přenesená",J522,0)</f>
        <v>0</v>
      </c>
      <c r="BI522" s="146">
        <f>IF(N522="nulová",J522,0)</f>
        <v>0</v>
      </c>
      <c r="BJ522" s="17" t="s">
        <v>84</v>
      </c>
      <c r="BK522" s="146">
        <f>ROUND(I522*H522,2)</f>
        <v>0</v>
      </c>
      <c r="BL522" s="17" t="s">
        <v>152</v>
      </c>
      <c r="BM522" s="145" t="s">
        <v>825</v>
      </c>
    </row>
    <row r="523" spans="2:65" s="12" customFormat="1" ht="11.25">
      <c r="B523" s="147"/>
      <c r="D523" s="148" t="s">
        <v>154</v>
      </c>
      <c r="E523" s="149" t="s">
        <v>1</v>
      </c>
      <c r="F523" s="150" t="s">
        <v>826</v>
      </c>
      <c r="H523" s="151">
        <v>2162.5230000000001</v>
      </c>
      <c r="I523" s="152"/>
      <c r="L523" s="147"/>
      <c r="M523" s="153"/>
      <c r="T523" s="154"/>
      <c r="AT523" s="149" t="s">
        <v>154</v>
      </c>
      <c r="AU523" s="149" t="s">
        <v>86</v>
      </c>
      <c r="AV523" s="12" t="s">
        <v>86</v>
      </c>
      <c r="AW523" s="12" t="s">
        <v>32</v>
      </c>
      <c r="AX523" s="12" t="s">
        <v>84</v>
      </c>
      <c r="AY523" s="149" t="s">
        <v>145</v>
      </c>
    </row>
    <row r="524" spans="2:65" s="1" customFormat="1" ht="21.75" customHeight="1">
      <c r="B524" s="133"/>
      <c r="C524" s="134" t="s">
        <v>827</v>
      </c>
      <c r="D524" s="134" t="s">
        <v>147</v>
      </c>
      <c r="E524" s="135" t="s">
        <v>828</v>
      </c>
      <c r="F524" s="136" t="s">
        <v>829</v>
      </c>
      <c r="G524" s="137" t="s">
        <v>388</v>
      </c>
      <c r="H524" s="138">
        <v>1.75</v>
      </c>
      <c r="I524" s="139"/>
      <c r="J524" s="140">
        <f>ROUND(I524*H524,2)</f>
        <v>0</v>
      </c>
      <c r="K524" s="136" t="s">
        <v>151</v>
      </c>
      <c r="L524" s="32"/>
      <c r="M524" s="141" t="s">
        <v>1</v>
      </c>
      <c r="N524" s="142" t="s">
        <v>41</v>
      </c>
      <c r="P524" s="143">
        <f>O524*H524</f>
        <v>0</v>
      </c>
      <c r="Q524" s="143">
        <v>0</v>
      </c>
      <c r="R524" s="143">
        <f>Q524*H524</f>
        <v>0</v>
      </c>
      <c r="S524" s="143">
        <v>0</v>
      </c>
      <c r="T524" s="144">
        <f>S524*H524</f>
        <v>0</v>
      </c>
      <c r="AR524" s="145" t="s">
        <v>152</v>
      </c>
      <c r="AT524" s="145" t="s">
        <v>147</v>
      </c>
      <c r="AU524" s="145" t="s">
        <v>86</v>
      </c>
      <c r="AY524" s="17" t="s">
        <v>145</v>
      </c>
      <c r="BE524" s="146">
        <f>IF(N524="základní",J524,0)</f>
        <v>0</v>
      </c>
      <c r="BF524" s="146">
        <f>IF(N524="snížená",J524,0)</f>
        <v>0</v>
      </c>
      <c r="BG524" s="146">
        <f>IF(N524="zákl. přenesená",J524,0)</f>
        <v>0</v>
      </c>
      <c r="BH524" s="146">
        <f>IF(N524="sníž. přenesená",J524,0)</f>
        <v>0</v>
      </c>
      <c r="BI524" s="146">
        <f>IF(N524="nulová",J524,0)</f>
        <v>0</v>
      </c>
      <c r="BJ524" s="17" t="s">
        <v>84</v>
      </c>
      <c r="BK524" s="146">
        <f>ROUND(I524*H524,2)</f>
        <v>0</v>
      </c>
      <c r="BL524" s="17" t="s">
        <v>152</v>
      </c>
      <c r="BM524" s="145" t="s">
        <v>830</v>
      </c>
    </row>
    <row r="525" spans="2:65" s="12" customFormat="1" ht="11.25">
      <c r="B525" s="147"/>
      <c r="D525" s="148" t="s">
        <v>154</v>
      </c>
      <c r="E525" s="149" t="s">
        <v>115</v>
      </c>
      <c r="F525" s="150" t="s">
        <v>831</v>
      </c>
      <c r="H525" s="151">
        <v>1.75</v>
      </c>
      <c r="I525" s="152"/>
      <c r="L525" s="147"/>
      <c r="M525" s="153"/>
      <c r="T525" s="154"/>
      <c r="AT525" s="149" t="s">
        <v>154</v>
      </c>
      <c r="AU525" s="149" t="s">
        <v>86</v>
      </c>
      <c r="AV525" s="12" t="s">
        <v>86</v>
      </c>
      <c r="AW525" s="12" t="s">
        <v>32</v>
      </c>
      <c r="AX525" s="12" t="s">
        <v>84</v>
      </c>
      <c r="AY525" s="149" t="s">
        <v>145</v>
      </c>
    </row>
    <row r="526" spans="2:65" s="1" customFormat="1" ht="24.2" customHeight="1">
      <c r="B526" s="133"/>
      <c r="C526" s="134" t="s">
        <v>832</v>
      </c>
      <c r="D526" s="134" t="s">
        <v>147</v>
      </c>
      <c r="E526" s="135" t="s">
        <v>833</v>
      </c>
      <c r="F526" s="136" t="s">
        <v>834</v>
      </c>
      <c r="G526" s="137" t="s">
        <v>388</v>
      </c>
      <c r="H526" s="138">
        <v>33.25</v>
      </c>
      <c r="I526" s="139"/>
      <c r="J526" s="140">
        <f>ROUND(I526*H526,2)</f>
        <v>0</v>
      </c>
      <c r="K526" s="136" t="s">
        <v>151</v>
      </c>
      <c r="L526" s="32"/>
      <c r="M526" s="141" t="s">
        <v>1</v>
      </c>
      <c r="N526" s="142" t="s">
        <v>41</v>
      </c>
      <c r="P526" s="143">
        <f>O526*H526</f>
        <v>0</v>
      </c>
      <c r="Q526" s="143">
        <v>0</v>
      </c>
      <c r="R526" s="143">
        <f>Q526*H526</f>
        <v>0</v>
      </c>
      <c r="S526" s="143">
        <v>0</v>
      </c>
      <c r="T526" s="144">
        <f>S526*H526</f>
        <v>0</v>
      </c>
      <c r="AR526" s="145" t="s">
        <v>152</v>
      </c>
      <c r="AT526" s="145" t="s">
        <v>147</v>
      </c>
      <c r="AU526" s="145" t="s">
        <v>86</v>
      </c>
      <c r="AY526" s="17" t="s">
        <v>145</v>
      </c>
      <c r="BE526" s="146">
        <f>IF(N526="základní",J526,0)</f>
        <v>0</v>
      </c>
      <c r="BF526" s="146">
        <f>IF(N526="snížená",J526,0)</f>
        <v>0</v>
      </c>
      <c r="BG526" s="146">
        <f>IF(N526="zákl. přenesená",J526,0)</f>
        <v>0</v>
      </c>
      <c r="BH526" s="146">
        <f>IF(N526="sníž. přenesená",J526,0)</f>
        <v>0</v>
      </c>
      <c r="BI526" s="146">
        <f>IF(N526="nulová",J526,0)</f>
        <v>0</v>
      </c>
      <c r="BJ526" s="17" t="s">
        <v>84</v>
      </c>
      <c r="BK526" s="146">
        <f>ROUND(I526*H526,2)</f>
        <v>0</v>
      </c>
      <c r="BL526" s="17" t="s">
        <v>152</v>
      </c>
      <c r="BM526" s="145" t="s">
        <v>835</v>
      </c>
    </row>
    <row r="527" spans="2:65" s="12" customFormat="1" ht="11.25">
      <c r="B527" s="147"/>
      <c r="D527" s="148" t="s">
        <v>154</v>
      </c>
      <c r="E527" s="149" t="s">
        <v>1</v>
      </c>
      <c r="F527" s="150" t="s">
        <v>836</v>
      </c>
      <c r="H527" s="151">
        <v>33.25</v>
      </c>
      <c r="I527" s="152"/>
      <c r="L527" s="147"/>
      <c r="M527" s="153"/>
      <c r="T527" s="154"/>
      <c r="AT527" s="149" t="s">
        <v>154</v>
      </c>
      <c r="AU527" s="149" t="s">
        <v>86</v>
      </c>
      <c r="AV527" s="12" t="s">
        <v>86</v>
      </c>
      <c r="AW527" s="12" t="s">
        <v>32</v>
      </c>
      <c r="AX527" s="12" t="s">
        <v>84</v>
      </c>
      <c r="AY527" s="149" t="s">
        <v>145</v>
      </c>
    </row>
    <row r="528" spans="2:65" s="1" customFormat="1" ht="24.2" customHeight="1">
      <c r="B528" s="133"/>
      <c r="C528" s="134" t="s">
        <v>837</v>
      </c>
      <c r="D528" s="134" t="s">
        <v>147</v>
      </c>
      <c r="E528" s="135" t="s">
        <v>838</v>
      </c>
      <c r="F528" s="136" t="s">
        <v>839</v>
      </c>
      <c r="G528" s="137" t="s">
        <v>388</v>
      </c>
      <c r="H528" s="138">
        <v>115.56699999999999</v>
      </c>
      <c r="I528" s="139"/>
      <c r="J528" s="140">
        <f>ROUND(I528*H528,2)</f>
        <v>0</v>
      </c>
      <c r="K528" s="136" t="s">
        <v>151</v>
      </c>
      <c r="L528" s="32"/>
      <c r="M528" s="141" t="s">
        <v>1</v>
      </c>
      <c r="N528" s="142" t="s">
        <v>41</v>
      </c>
      <c r="P528" s="143">
        <f>O528*H528</f>
        <v>0</v>
      </c>
      <c r="Q528" s="143">
        <v>0</v>
      </c>
      <c r="R528" s="143">
        <f>Q528*H528</f>
        <v>0</v>
      </c>
      <c r="S528" s="143">
        <v>0</v>
      </c>
      <c r="T528" s="144">
        <f>S528*H528</f>
        <v>0</v>
      </c>
      <c r="AR528" s="145" t="s">
        <v>152</v>
      </c>
      <c r="AT528" s="145" t="s">
        <v>147</v>
      </c>
      <c r="AU528" s="145" t="s">
        <v>86</v>
      </c>
      <c r="AY528" s="17" t="s">
        <v>145</v>
      </c>
      <c r="BE528" s="146">
        <f>IF(N528="základní",J528,0)</f>
        <v>0</v>
      </c>
      <c r="BF528" s="146">
        <f>IF(N528="snížená",J528,0)</f>
        <v>0</v>
      </c>
      <c r="BG528" s="146">
        <f>IF(N528="zákl. přenesená",J528,0)</f>
        <v>0</v>
      </c>
      <c r="BH528" s="146">
        <f>IF(N528="sníž. přenesená",J528,0)</f>
        <v>0</v>
      </c>
      <c r="BI528" s="146">
        <f>IF(N528="nulová",J528,0)</f>
        <v>0</v>
      </c>
      <c r="BJ528" s="17" t="s">
        <v>84</v>
      </c>
      <c r="BK528" s="146">
        <f>ROUND(I528*H528,2)</f>
        <v>0</v>
      </c>
      <c r="BL528" s="17" t="s">
        <v>152</v>
      </c>
      <c r="BM528" s="145" t="s">
        <v>840</v>
      </c>
    </row>
    <row r="529" spans="2:65" s="1" customFormat="1" ht="33" customHeight="1">
      <c r="B529" s="133"/>
      <c r="C529" s="134" t="s">
        <v>841</v>
      </c>
      <c r="D529" s="134" t="s">
        <v>147</v>
      </c>
      <c r="E529" s="135" t="s">
        <v>842</v>
      </c>
      <c r="F529" s="136" t="s">
        <v>843</v>
      </c>
      <c r="G529" s="137" t="s">
        <v>388</v>
      </c>
      <c r="H529" s="138">
        <v>1.75</v>
      </c>
      <c r="I529" s="139"/>
      <c r="J529" s="140">
        <f>ROUND(I529*H529,2)</f>
        <v>0</v>
      </c>
      <c r="K529" s="136" t="s">
        <v>151</v>
      </c>
      <c r="L529" s="32"/>
      <c r="M529" s="141" t="s">
        <v>1</v>
      </c>
      <c r="N529" s="142" t="s">
        <v>41</v>
      </c>
      <c r="P529" s="143">
        <f>O529*H529</f>
        <v>0</v>
      </c>
      <c r="Q529" s="143">
        <v>0</v>
      </c>
      <c r="R529" s="143">
        <f>Q529*H529</f>
        <v>0</v>
      </c>
      <c r="S529" s="143">
        <v>0</v>
      </c>
      <c r="T529" s="144">
        <f>S529*H529</f>
        <v>0</v>
      </c>
      <c r="AR529" s="145" t="s">
        <v>152</v>
      </c>
      <c r="AT529" s="145" t="s">
        <v>147</v>
      </c>
      <c r="AU529" s="145" t="s">
        <v>86</v>
      </c>
      <c r="AY529" s="17" t="s">
        <v>145</v>
      </c>
      <c r="BE529" s="146">
        <f>IF(N529="základní",J529,0)</f>
        <v>0</v>
      </c>
      <c r="BF529" s="146">
        <f>IF(N529="snížená",J529,0)</f>
        <v>0</v>
      </c>
      <c r="BG529" s="146">
        <f>IF(N529="zákl. přenesená",J529,0)</f>
        <v>0</v>
      </c>
      <c r="BH529" s="146">
        <f>IF(N529="sníž. přenesená",J529,0)</f>
        <v>0</v>
      </c>
      <c r="BI529" s="146">
        <f>IF(N529="nulová",J529,0)</f>
        <v>0</v>
      </c>
      <c r="BJ529" s="17" t="s">
        <v>84</v>
      </c>
      <c r="BK529" s="146">
        <f>ROUND(I529*H529,2)</f>
        <v>0</v>
      </c>
      <c r="BL529" s="17" t="s">
        <v>152</v>
      </c>
      <c r="BM529" s="145" t="s">
        <v>844</v>
      </c>
    </row>
    <row r="530" spans="2:65" s="12" customFormat="1" ht="11.25">
      <c r="B530" s="147"/>
      <c r="D530" s="148" t="s">
        <v>154</v>
      </c>
      <c r="E530" s="149" t="s">
        <v>1</v>
      </c>
      <c r="F530" s="150" t="s">
        <v>115</v>
      </c>
      <c r="H530" s="151">
        <v>1.75</v>
      </c>
      <c r="I530" s="152"/>
      <c r="L530" s="147"/>
      <c r="M530" s="153"/>
      <c r="T530" s="154"/>
      <c r="AT530" s="149" t="s">
        <v>154</v>
      </c>
      <c r="AU530" s="149" t="s">
        <v>86</v>
      </c>
      <c r="AV530" s="12" t="s">
        <v>86</v>
      </c>
      <c r="AW530" s="12" t="s">
        <v>32</v>
      </c>
      <c r="AX530" s="12" t="s">
        <v>84</v>
      </c>
      <c r="AY530" s="149" t="s">
        <v>145</v>
      </c>
    </row>
    <row r="531" spans="2:65" s="1" customFormat="1" ht="33" customHeight="1">
      <c r="B531" s="133"/>
      <c r="C531" s="134" t="s">
        <v>845</v>
      </c>
      <c r="D531" s="134" t="s">
        <v>147</v>
      </c>
      <c r="E531" s="135" t="s">
        <v>846</v>
      </c>
      <c r="F531" s="136" t="s">
        <v>847</v>
      </c>
      <c r="G531" s="137" t="s">
        <v>388</v>
      </c>
      <c r="H531" s="138">
        <v>37.939</v>
      </c>
      <c r="I531" s="139"/>
      <c r="J531" s="140">
        <f>ROUND(I531*H531,2)</f>
        <v>0</v>
      </c>
      <c r="K531" s="136" t="s">
        <v>151</v>
      </c>
      <c r="L531" s="32"/>
      <c r="M531" s="141" t="s">
        <v>1</v>
      </c>
      <c r="N531" s="142" t="s">
        <v>41</v>
      </c>
      <c r="P531" s="143">
        <f>O531*H531</f>
        <v>0</v>
      </c>
      <c r="Q531" s="143">
        <v>0</v>
      </c>
      <c r="R531" s="143">
        <f>Q531*H531</f>
        <v>0</v>
      </c>
      <c r="S531" s="143">
        <v>0</v>
      </c>
      <c r="T531" s="144">
        <f>S531*H531</f>
        <v>0</v>
      </c>
      <c r="AR531" s="145" t="s">
        <v>152</v>
      </c>
      <c r="AT531" s="145" t="s">
        <v>147</v>
      </c>
      <c r="AU531" s="145" t="s">
        <v>86</v>
      </c>
      <c r="AY531" s="17" t="s">
        <v>145</v>
      </c>
      <c r="BE531" s="146">
        <f>IF(N531="základní",J531,0)</f>
        <v>0</v>
      </c>
      <c r="BF531" s="146">
        <f>IF(N531="snížená",J531,0)</f>
        <v>0</v>
      </c>
      <c r="BG531" s="146">
        <f>IF(N531="zákl. přenesená",J531,0)</f>
        <v>0</v>
      </c>
      <c r="BH531" s="146">
        <f>IF(N531="sníž. přenesená",J531,0)</f>
        <v>0</v>
      </c>
      <c r="BI531" s="146">
        <f>IF(N531="nulová",J531,0)</f>
        <v>0</v>
      </c>
      <c r="BJ531" s="17" t="s">
        <v>84</v>
      </c>
      <c r="BK531" s="146">
        <f>ROUND(I531*H531,2)</f>
        <v>0</v>
      </c>
      <c r="BL531" s="17" t="s">
        <v>152</v>
      </c>
      <c r="BM531" s="145" t="s">
        <v>848</v>
      </c>
    </row>
    <row r="532" spans="2:65" s="1" customFormat="1" ht="44.25" customHeight="1">
      <c r="B532" s="133"/>
      <c r="C532" s="134" t="s">
        <v>849</v>
      </c>
      <c r="D532" s="134" t="s">
        <v>147</v>
      </c>
      <c r="E532" s="135" t="s">
        <v>850</v>
      </c>
      <c r="F532" s="136" t="s">
        <v>851</v>
      </c>
      <c r="G532" s="137" t="s">
        <v>388</v>
      </c>
      <c r="H532" s="138">
        <v>75.878</v>
      </c>
      <c r="I532" s="139"/>
      <c r="J532" s="140">
        <f>ROUND(I532*H532,2)</f>
        <v>0</v>
      </c>
      <c r="K532" s="136" t="s">
        <v>151</v>
      </c>
      <c r="L532" s="32"/>
      <c r="M532" s="141" t="s">
        <v>1</v>
      </c>
      <c r="N532" s="142" t="s">
        <v>41</v>
      </c>
      <c r="P532" s="143">
        <f>O532*H532</f>
        <v>0</v>
      </c>
      <c r="Q532" s="143">
        <v>0</v>
      </c>
      <c r="R532" s="143">
        <f>Q532*H532</f>
        <v>0</v>
      </c>
      <c r="S532" s="143">
        <v>0</v>
      </c>
      <c r="T532" s="144">
        <f>S532*H532</f>
        <v>0</v>
      </c>
      <c r="AR532" s="145" t="s">
        <v>152</v>
      </c>
      <c r="AT532" s="145" t="s">
        <v>147</v>
      </c>
      <c r="AU532" s="145" t="s">
        <v>86</v>
      </c>
      <c r="AY532" s="17" t="s">
        <v>145</v>
      </c>
      <c r="BE532" s="146">
        <f>IF(N532="základní",J532,0)</f>
        <v>0</v>
      </c>
      <c r="BF532" s="146">
        <f>IF(N532="snížená",J532,0)</f>
        <v>0</v>
      </c>
      <c r="BG532" s="146">
        <f>IF(N532="zákl. přenesená",J532,0)</f>
        <v>0</v>
      </c>
      <c r="BH532" s="146">
        <f>IF(N532="sníž. přenesená",J532,0)</f>
        <v>0</v>
      </c>
      <c r="BI532" s="146">
        <f>IF(N532="nulová",J532,0)</f>
        <v>0</v>
      </c>
      <c r="BJ532" s="17" t="s">
        <v>84</v>
      </c>
      <c r="BK532" s="146">
        <f>ROUND(I532*H532,2)</f>
        <v>0</v>
      </c>
      <c r="BL532" s="17" t="s">
        <v>152</v>
      </c>
      <c r="BM532" s="145" t="s">
        <v>852</v>
      </c>
    </row>
    <row r="533" spans="2:65" s="12" customFormat="1" ht="11.25">
      <c r="B533" s="147"/>
      <c r="D533" s="148" t="s">
        <v>154</v>
      </c>
      <c r="E533" s="149" t="s">
        <v>1</v>
      </c>
      <c r="F533" s="150" t="s">
        <v>853</v>
      </c>
      <c r="H533" s="151">
        <v>75.878</v>
      </c>
      <c r="I533" s="152"/>
      <c r="L533" s="147"/>
      <c r="M533" s="153"/>
      <c r="T533" s="154"/>
      <c r="AT533" s="149" t="s">
        <v>154</v>
      </c>
      <c r="AU533" s="149" t="s">
        <v>86</v>
      </c>
      <c r="AV533" s="12" t="s">
        <v>86</v>
      </c>
      <c r="AW533" s="12" t="s">
        <v>32</v>
      </c>
      <c r="AX533" s="12" t="s">
        <v>84</v>
      </c>
      <c r="AY533" s="149" t="s">
        <v>145</v>
      </c>
    </row>
    <row r="534" spans="2:65" s="11" customFormat="1" ht="22.9" customHeight="1">
      <c r="B534" s="121"/>
      <c r="D534" s="122" t="s">
        <v>75</v>
      </c>
      <c r="E534" s="131" t="s">
        <v>854</v>
      </c>
      <c r="F534" s="131" t="s">
        <v>855</v>
      </c>
      <c r="I534" s="124"/>
      <c r="J534" s="132">
        <f>BK534</f>
        <v>0</v>
      </c>
      <c r="L534" s="121"/>
      <c r="M534" s="126"/>
      <c r="P534" s="127">
        <f>P535</f>
        <v>0</v>
      </c>
      <c r="R534" s="127">
        <f>R535</f>
        <v>0</v>
      </c>
      <c r="T534" s="128">
        <f>T535</f>
        <v>0</v>
      </c>
      <c r="AR534" s="122" t="s">
        <v>84</v>
      </c>
      <c r="AT534" s="129" t="s">
        <v>75</v>
      </c>
      <c r="AU534" s="129" t="s">
        <v>84</v>
      </c>
      <c r="AY534" s="122" t="s">
        <v>145</v>
      </c>
      <c r="BK534" s="130">
        <f>BK535</f>
        <v>0</v>
      </c>
    </row>
    <row r="535" spans="2:65" s="1" customFormat="1" ht="24.2" customHeight="1">
      <c r="B535" s="133"/>
      <c r="C535" s="134" t="s">
        <v>856</v>
      </c>
      <c r="D535" s="134" t="s">
        <v>147</v>
      </c>
      <c r="E535" s="135" t="s">
        <v>857</v>
      </c>
      <c r="F535" s="136" t="s">
        <v>858</v>
      </c>
      <c r="G535" s="137" t="s">
        <v>388</v>
      </c>
      <c r="H535" s="138">
        <v>1153.4069999999999</v>
      </c>
      <c r="I535" s="139"/>
      <c r="J535" s="140">
        <f>ROUND(I535*H535,2)</f>
        <v>0</v>
      </c>
      <c r="K535" s="136" t="s">
        <v>151</v>
      </c>
      <c r="L535" s="32"/>
      <c r="M535" s="185" t="s">
        <v>1</v>
      </c>
      <c r="N535" s="186" t="s">
        <v>41</v>
      </c>
      <c r="O535" s="187"/>
      <c r="P535" s="188">
        <f>O535*H535</f>
        <v>0</v>
      </c>
      <c r="Q535" s="188">
        <v>0</v>
      </c>
      <c r="R535" s="188">
        <f>Q535*H535</f>
        <v>0</v>
      </c>
      <c r="S535" s="188">
        <v>0</v>
      </c>
      <c r="T535" s="189">
        <f>S535*H535</f>
        <v>0</v>
      </c>
      <c r="AR535" s="145" t="s">
        <v>152</v>
      </c>
      <c r="AT535" s="145" t="s">
        <v>147</v>
      </c>
      <c r="AU535" s="145" t="s">
        <v>86</v>
      </c>
      <c r="AY535" s="17" t="s">
        <v>145</v>
      </c>
      <c r="BE535" s="146">
        <f>IF(N535="základní",J535,0)</f>
        <v>0</v>
      </c>
      <c r="BF535" s="146">
        <f>IF(N535="snížená",J535,0)</f>
        <v>0</v>
      </c>
      <c r="BG535" s="146">
        <f>IF(N535="zákl. přenesená",J535,0)</f>
        <v>0</v>
      </c>
      <c r="BH535" s="146">
        <f>IF(N535="sníž. přenesená",J535,0)</f>
        <v>0</v>
      </c>
      <c r="BI535" s="146">
        <f>IF(N535="nulová",J535,0)</f>
        <v>0</v>
      </c>
      <c r="BJ535" s="17" t="s">
        <v>84</v>
      </c>
      <c r="BK535" s="146">
        <f>ROUND(I535*H535,2)</f>
        <v>0</v>
      </c>
      <c r="BL535" s="17" t="s">
        <v>152</v>
      </c>
      <c r="BM535" s="145" t="s">
        <v>859</v>
      </c>
    </row>
    <row r="536" spans="2:65" s="1" customFormat="1" ht="6.95" customHeight="1">
      <c r="B536" s="44"/>
      <c r="C536" s="45"/>
      <c r="D536" s="45"/>
      <c r="E536" s="45"/>
      <c r="F536" s="45"/>
      <c r="G536" s="45"/>
      <c r="H536" s="45"/>
      <c r="I536" s="45"/>
      <c r="J536" s="45"/>
      <c r="K536" s="45"/>
      <c r="L536" s="32"/>
    </row>
  </sheetData>
  <autoFilter ref="C123:K535" xr:uid="{00000000-0009-0000-0000-000001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2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89</v>
      </c>
      <c r="AZ2" s="88" t="s">
        <v>860</v>
      </c>
      <c r="BA2" s="88" t="s">
        <v>1</v>
      </c>
      <c r="BB2" s="88" t="s">
        <v>1</v>
      </c>
      <c r="BC2" s="88" t="s">
        <v>861</v>
      </c>
      <c r="BD2" s="88" t="s">
        <v>86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  <c r="AZ3" s="88" t="s">
        <v>96</v>
      </c>
      <c r="BA3" s="88" t="s">
        <v>1</v>
      </c>
      <c r="BB3" s="88" t="s">
        <v>1</v>
      </c>
      <c r="BC3" s="88" t="s">
        <v>862</v>
      </c>
      <c r="BD3" s="88" t="s">
        <v>86</v>
      </c>
    </row>
    <row r="4" spans="2:56" ht="24.95" customHeight="1">
      <c r="B4" s="20"/>
      <c r="D4" s="21" t="s">
        <v>100</v>
      </c>
      <c r="L4" s="20"/>
      <c r="M4" s="89" t="s">
        <v>10</v>
      </c>
      <c r="AT4" s="17" t="s">
        <v>3</v>
      </c>
      <c r="AZ4" s="88" t="s">
        <v>103</v>
      </c>
      <c r="BA4" s="88" t="s">
        <v>1</v>
      </c>
      <c r="BB4" s="88" t="s">
        <v>1</v>
      </c>
      <c r="BC4" s="88" t="s">
        <v>527</v>
      </c>
      <c r="BD4" s="88" t="s">
        <v>86</v>
      </c>
    </row>
    <row r="5" spans="2:56" ht="6.95" customHeight="1">
      <c r="B5" s="20"/>
      <c r="L5" s="20"/>
      <c r="AZ5" s="88" t="s">
        <v>105</v>
      </c>
      <c r="BA5" s="88" t="s">
        <v>1</v>
      </c>
      <c r="BB5" s="88" t="s">
        <v>1</v>
      </c>
      <c r="BC5" s="88" t="s">
        <v>863</v>
      </c>
      <c r="BD5" s="88" t="s">
        <v>86</v>
      </c>
    </row>
    <row r="6" spans="2:56" ht="12" customHeight="1">
      <c r="B6" s="20"/>
      <c r="D6" s="27" t="s">
        <v>16</v>
      </c>
      <c r="L6" s="20"/>
      <c r="AZ6" s="88" t="s">
        <v>110</v>
      </c>
      <c r="BA6" s="88" t="s">
        <v>1</v>
      </c>
      <c r="BB6" s="88" t="s">
        <v>1</v>
      </c>
      <c r="BC6" s="88" t="s">
        <v>864</v>
      </c>
      <c r="BD6" s="88" t="s">
        <v>86</v>
      </c>
    </row>
    <row r="7" spans="2:56" ht="16.5" customHeight="1">
      <c r="B7" s="20"/>
      <c r="E7" s="237" t="str">
        <f>'Rekapitulace stavby'!K6</f>
        <v>PRODLOUŽENÍ VODOVODU ZUBŘÍ ul. Čertoryje a Pod Javorníkem</v>
      </c>
      <c r="F7" s="238"/>
      <c r="G7" s="238"/>
      <c r="H7" s="238"/>
      <c r="L7" s="20"/>
      <c r="AZ7" s="88" t="s">
        <v>428</v>
      </c>
      <c r="BA7" s="88" t="s">
        <v>1</v>
      </c>
      <c r="BB7" s="88" t="s">
        <v>1</v>
      </c>
      <c r="BC7" s="88" t="s">
        <v>865</v>
      </c>
      <c r="BD7" s="88" t="s">
        <v>86</v>
      </c>
    </row>
    <row r="8" spans="2:56" s="1" customFormat="1" ht="12" customHeight="1">
      <c r="B8" s="32"/>
      <c r="D8" s="27" t="s">
        <v>109</v>
      </c>
      <c r="L8" s="32"/>
      <c r="AZ8" s="88" t="s">
        <v>465</v>
      </c>
      <c r="BA8" s="88" t="s">
        <v>1</v>
      </c>
      <c r="BB8" s="88" t="s">
        <v>1</v>
      </c>
      <c r="BC8" s="88" t="s">
        <v>866</v>
      </c>
      <c r="BD8" s="88" t="s">
        <v>86</v>
      </c>
    </row>
    <row r="9" spans="2:56" s="1" customFormat="1" ht="16.5" customHeight="1">
      <c r="B9" s="32"/>
      <c r="E9" s="198" t="s">
        <v>867</v>
      </c>
      <c r="F9" s="239"/>
      <c r="G9" s="239"/>
      <c r="H9" s="239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31. 7. 2023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5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2">
        <f>ROUND((SUM(BE125:BE220)),  2)</f>
        <v>0</v>
      </c>
      <c r="I33" s="93">
        <v>0.21</v>
      </c>
      <c r="J33" s="92">
        <f>ROUND(((SUM(BE125:BE220))*I33),  2)</f>
        <v>0</v>
      </c>
      <c r="L33" s="32"/>
    </row>
    <row r="34" spans="2:12" s="1" customFormat="1" ht="14.45" customHeight="1">
      <c r="B34" s="32"/>
      <c r="E34" s="27" t="s">
        <v>42</v>
      </c>
      <c r="F34" s="92">
        <f>ROUND((SUM(BF125:BF220)),  2)</f>
        <v>0</v>
      </c>
      <c r="I34" s="93">
        <v>0.15</v>
      </c>
      <c r="J34" s="92">
        <f>ROUND(((SUM(BF125:BF220))*I34),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2">
        <f>ROUND((SUM(BG125:BG220)),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2">
        <f>ROUND((SUM(BH125:BH220)),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2">
        <f>ROUND((SUM(BI125:BI220)),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PRODLOUŽENÍ VODOVODU ZUBŘÍ ul. Čertoryje a Pod Javorníkem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8" t="str">
        <f>E9</f>
        <v>02 - IO 02 ATS</v>
      </c>
      <c r="F87" s="239"/>
      <c r="G87" s="239"/>
      <c r="H87" s="23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Zubří</v>
      </c>
      <c r="I89" s="27" t="s">
        <v>22</v>
      </c>
      <c r="J89" s="52" t="str">
        <f>IF(J12="","",J12)</f>
        <v>31. 7. 2023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Zubří</v>
      </c>
      <c r="I91" s="27" t="s">
        <v>30</v>
      </c>
      <c r="J91" s="30" t="str">
        <f>E21</f>
        <v>Ing.Romana Kašparová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Fajfrová Irena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120</v>
      </c>
      <c r="J96" s="66">
        <f>J125</f>
        <v>0</v>
      </c>
      <c r="L96" s="32"/>
      <c r="AU96" s="17" t="s">
        <v>121</v>
      </c>
    </row>
    <row r="97" spans="2:12" s="8" customFormat="1" ht="24.95" customHeight="1">
      <c r="B97" s="105"/>
      <c r="D97" s="106" t="s">
        <v>122</v>
      </c>
      <c r="E97" s="107"/>
      <c r="F97" s="107"/>
      <c r="G97" s="107"/>
      <c r="H97" s="107"/>
      <c r="I97" s="107"/>
      <c r="J97" s="108">
        <f>J126</f>
        <v>0</v>
      </c>
      <c r="L97" s="105"/>
    </row>
    <row r="98" spans="2:12" s="9" customFormat="1" ht="19.899999999999999" customHeight="1">
      <c r="B98" s="109"/>
      <c r="D98" s="110" t="s">
        <v>123</v>
      </c>
      <c r="E98" s="111"/>
      <c r="F98" s="111"/>
      <c r="G98" s="111"/>
      <c r="H98" s="111"/>
      <c r="I98" s="111"/>
      <c r="J98" s="112">
        <f>J127</f>
        <v>0</v>
      </c>
      <c r="L98" s="109"/>
    </row>
    <row r="99" spans="2:12" s="9" customFormat="1" ht="19.899999999999999" customHeight="1">
      <c r="B99" s="109"/>
      <c r="D99" s="110" t="s">
        <v>124</v>
      </c>
      <c r="E99" s="111"/>
      <c r="F99" s="111"/>
      <c r="G99" s="111"/>
      <c r="H99" s="111"/>
      <c r="I99" s="111"/>
      <c r="J99" s="112">
        <f>J202</f>
        <v>0</v>
      </c>
      <c r="L99" s="109"/>
    </row>
    <row r="100" spans="2:12" s="9" customFormat="1" ht="19.899999999999999" customHeight="1">
      <c r="B100" s="109"/>
      <c r="D100" s="110" t="s">
        <v>126</v>
      </c>
      <c r="E100" s="111"/>
      <c r="F100" s="111"/>
      <c r="G100" s="111"/>
      <c r="H100" s="111"/>
      <c r="I100" s="111"/>
      <c r="J100" s="112">
        <f>J207</f>
        <v>0</v>
      </c>
      <c r="L100" s="109"/>
    </row>
    <row r="101" spans="2:12" s="9" customFormat="1" ht="19.899999999999999" customHeight="1">
      <c r="B101" s="109"/>
      <c r="D101" s="110" t="s">
        <v>129</v>
      </c>
      <c r="E101" s="111"/>
      <c r="F101" s="111"/>
      <c r="G101" s="111"/>
      <c r="H101" s="111"/>
      <c r="I101" s="111"/>
      <c r="J101" s="112">
        <f>J213</f>
        <v>0</v>
      </c>
      <c r="L101" s="109"/>
    </row>
    <row r="102" spans="2:12" s="8" customFormat="1" ht="24.95" customHeight="1">
      <c r="B102" s="105"/>
      <c r="D102" s="106" t="s">
        <v>868</v>
      </c>
      <c r="E102" s="107"/>
      <c r="F102" s="107"/>
      <c r="G102" s="107"/>
      <c r="H102" s="107"/>
      <c r="I102" s="107"/>
      <c r="J102" s="108">
        <f>J215</f>
        <v>0</v>
      </c>
      <c r="L102" s="105"/>
    </row>
    <row r="103" spans="2:12" s="9" customFormat="1" ht="19.899999999999999" customHeight="1">
      <c r="B103" s="109"/>
      <c r="D103" s="110" t="s">
        <v>869</v>
      </c>
      <c r="E103" s="111"/>
      <c r="F103" s="111"/>
      <c r="G103" s="111"/>
      <c r="H103" s="111"/>
      <c r="I103" s="111"/>
      <c r="J103" s="112">
        <f>J216</f>
        <v>0</v>
      </c>
      <c r="L103" s="109"/>
    </row>
    <row r="104" spans="2:12" s="8" customFormat="1" ht="24.95" customHeight="1">
      <c r="B104" s="105"/>
      <c r="D104" s="106" t="s">
        <v>870</v>
      </c>
      <c r="E104" s="107"/>
      <c r="F104" s="107"/>
      <c r="G104" s="107"/>
      <c r="H104" s="107"/>
      <c r="I104" s="107"/>
      <c r="J104" s="108">
        <f>J218</f>
        <v>0</v>
      </c>
      <c r="L104" s="105"/>
    </row>
    <row r="105" spans="2:12" s="9" customFormat="1" ht="19.899999999999999" customHeight="1">
      <c r="B105" s="109"/>
      <c r="D105" s="110" t="s">
        <v>871</v>
      </c>
      <c r="E105" s="111"/>
      <c r="F105" s="111"/>
      <c r="G105" s="111"/>
      <c r="H105" s="111"/>
      <c r="I105" s="111"/>
      <c r="J105" s="112">
        <f>J219</f>
        <v>0</v>
      </c>
      <c r="L105" s="109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130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7" t="str">
        <f>E7</f>
        <v>PRODLOUŽENÍ VODOVODU ZUBŘÍ ul. Čertoryje a Pod Javorníkem</v>
      </c>
      <c r="F115" s="238"/>
      <c r="G115" s="238"/>
      <c r="H115" s="238"/>
      <c r="L115" s="32"/>
    </row>
    <row r="116" spans="2:65" s="1" customFormat="1" ht="12" customHeight="1">
      <c r="B116" s="32"/>
      <c r="C116" s="27" t="s">
        <v>109</v>
      </c>
      <c r="L116" s="32"/>
    </row>
    <row r="117" spans="2:65" s="1" customFormat="1" ht="16.5" customHeight="1">
      <c r="B117" s="32"/>
      <c r="E117" s="198" t="str">
        <f>E9</f>
        <v>02 - IO 02 ATS</v>
      </c>
      <c r="F117" s="239"/>
      <c r="G117" s="239"/>
      <c r="H117" s="239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k.ú. Zubří</v>
      </c>
      <c r="I119" s="27" t="s">
        <v>22</v>
      </c>
      <c r="J119" s="52" t="str">
        <f>IF(J12="","",J12)</f>
        <v>31. 7. 2023</v>
      </c>
      <c r="L119" s="32"/>
    </row>
    <row r="120" spans="2:65" s="1" customFormat="1" ht="6.95" customHeight="1">
      <c r="B120" s="32"/>
      <c r="L120" s="32"/>
    </row>
    <row r="121" spans="2:65" s="1" customFormat="1" ht="25.7" customHeight="1">
      <c r="B121" s="32"/>
      <c r="C121" s="27" t="s">
        <v>24</v>
      </c>
      <c r="F121" s="25" t="str">
        <f>E15</f>
        <v>Město Zubří</v>
      </c>
      <c r="I121" s="27" t="s">
        <v>30</v>
      </c>
      <c r="J121" s="30" t="str">
        <f>E21</f>
        <v>Ing.Romana Kašparová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>Fajfrová Irena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3"/>
      <c r="C124" s="114" t="s">
        <v>131</v>
      </c>
      <c r="D124" s="115" t="s">
        <v>61</v>
      </c>
      <c r="E124" s="115" t="s">
        <v>57</v>
      </c>
      <c r="F124" s="115" t="s">
        <v>58</v>
      </c>
      <c r="G124" s="115" t="s">
        <v>132</v>
      </c>
      <c r="H124" s="115" t="s">
        <v>133</v>
      </c>
      <c r="I124" s="115" t="s">
        <v>134</v>
      </c>
      <c r="J124" s="115" t="s">
        <v>119</v>
      </c>
      <c r="K124" s="116" t="s">
        <v>135</v>
      </c>
      <c r="L124" s="113"/>
      <c r="M124" s="59" t="s">
        <v>1</v>
      </c>
      <c r="N124" s="60" t="s">
        <v>40</v>
      </c>
      <c r="O124" s="60" t="s">
        <v>136</v>
      </c>
      <c r="P124" s="60" t="s">
        <v>137</v>
      </c>
      <c r="Q124" s="60" t="s">
        <v>138</v>
      </c>
      <c r="R124" s="60" t="s">
        <v>139</v>
      </c>
      <c r="S124" s="60" t="s">
        <v>140</v>
      </c>
      <c r="T124" s="61" t="s">
        <v>141</v>
      </c>
    </row>
    <row r="125" spans="2:65" s="1" customFormat="1" ht="22.9" customHeight="1">
      <c r="B125" s="32"/>
      <c r="C125" s="64" t="s">
        <v>142</v>
      </c>
      <c r="J125" s="117">
        <f>BK125</f>
        <v>0</v>
      </c>
      <c r="L125" s="32"/>
      <c r="M125" s="62"/>
      <c r="N125" s="53"/>
      <c r="O125" s="53"/>
      <c r="P125" s="118">
        <f>P126+P215+P218</f>
        <v>0</v>
      </c>
      <c r="Q125" s="53"/>
      <c r="R125" s="118">
        <f>R126+R215+R218</f>
        <v>24.718250399999999</v>
      </c>
      <c r="S125" s="53"/>
      <c r="T125" s="119">
        <f>T126+T215+T218</f>
        <v>0</v>
      </c>
      <c r="AT125" s="17" t="s">
        <v>75</v>
      </c>
      <c r="AU125" s="17" t="s">
        <v>121</v>
      </c>
      <c r="BK125" s="120">
        <f>BK126+BK215+BK218</f>
        <v>0</v>
      </c>
    </row>
    <row r="126" spans="2:65" s="11" customFormat="1" ht="25.9" customHeight="1">
      <c r="B126" s="121"/>
      <c r="D126" s="122" t="s">
        <v>75</v>
      </c>
      <c r="E126" s="123" t="s">
        <v>143</v>
      </c>
      <c r="F126" s="123" t="s">
        <v>144</v>
      </c>
      <c r="I126" s="124"/>
      <c r="J126" s="125">
        <f>BK126</f>
        <v>0</v>
      </c>
      <c r="L126" s="121"/>
      <c r="M126" s="126"/>
      <c r="P126" s="127">
        <f>P127+P202+P207+P213</f>
        <v>0</v>
      </c>
      <c r="R126" s="127">
        <f>R127+R202+R207+R213</f>
        <v>24.718250399999999</v>
      </c>
      <c r="T126" s="128">
        <f>T127+T202+T207+T213</f>
        <v>0</v>
      </c>
      <c r="AR126" s="122" t="s">
        <v>84</v>
      </c>
      <c r="AT126" s="129" t="s">
        <v>75</v>
      </c>
      <c r="AU126" s="129" t="s">
        <v>76</v>
      </c>
      <c r="AY126" s="122" t="s">
        <v>145</v>
      </c>
      <c r="BK126" s="130">
        <f>BK127+BK202+BK207+BK213</f>
        <v>0</v>
      </c>
    </row>
    <row r="127" spans="2:65" s="11" customFormat="1" ht="22.9" customHeight="1">
      <c r="B127" s="121"/>
      <c r="D127" s="122" t="s">
        <v>75</v>
      </c>
      <c r="E127" s="131" t="s">
        <v>84</v>
      </c>
      <c r="F127" s="131" t="s">
        <v>146</v>
      </c>
      <c r="I127" s="124"/>
      <c r="J127" s="132">
        <f>BK127</f>
        <v>0</v>
      </c>
      <c r="L127" s="121"/>
      <c r="M127" s="126"/>
      <c r="P127" s="127">
        <f>SUM(P128:P201)</f>
        <v>0</v>
      </c>
      <c r="R127" s="127">
        <f>SUM(R128:R201)</f>
        <v>19.982210800000001</v>
      </c>
      <c r="T127" s="128">
        <f>SUM(T128:T201)</f>
        <v>0</v>
      </c>
      <c r="AR127" s="122" t="s">
        <v>84</v>
      </c>
      <c r="AT127" s="129" t="s">
        <v>75</v>
      </c>
      <c r="AU127" s="129" t="s">
        <v>84</v>
      </c>
      <c r="AY127" s="122" t="s">
        <v>145</v>
      </c>
      <c r="BK127" s="130">
        <f>SUM(BK128:BK201)</f>
        <v>0</v>
      </c>
    </row>
    <row r="128" spans="2:65" s="1" customFormat="1" ht="16.5" customHeight="1">
      <c r="B128" s="133"/>
      <c r="C128" s="134" t="s">
        <v>84</v>
      </c>
      <c r="D128" s="134" t="s">
        <v>147</v>
      </c>
      <c r="E128" s="135" t="s">
        <v>204</v>
      </c>
      <c r="F128" s="136" t="s">
        <v>205</v>
      </c>
      <c r="G128" s="137" t="s">
        <v>191</v>
      </c>
      <c r="H128" s="138">
        <v>1</v>
      </c>
      <c r="I128" s="139"/>
      <c r="J128" s="140">
        <f>ROUND(I128*H128,2)</f>
        <v>0</v>
      </c>
      <c r="K128" s="136" t="s">
        <v>151</v>
      </c>
      <c r="L128" s="32"/>
      <c r="M128" s="141" t="s">
        <v>1</v>
      </c>
      <c r="N128" s="142" t="s">
        <v>41</v>
      </c>
      <c r="P128" s="143">
        <f>O128*H128</f>
        <v>0</v>
      </c>
      <c r="Q128" s="143">
        <v>3.6900000000000002E-2</v>
      </c>
      <c r="R128" s="143">
        <f>Q128*H128</f>
        <v>3.6900000000000002E-2</v>
      </c>
      <c r="S128" s="143">
        <v>0</v>
      </c>
      <c r="T128" s="144">
        <f>S128*H128</f>
        <v>0</v>
      </c>
      <c r="AR128" s="145" t="s">
        <v>152</v>
      </c>
      <c r="AT128" s="145" t="s">
        <v>147</v>
      </c>
      <c r="AU128" s="145" t="s">
        <v>86</v>
      </c>
      <c r="AY128" s="17" t="s">
        <v>145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84</v>
      </c>
      <c r="BK128" s="146">
        <f>ROUND(I128*H128,2)</f>
        <v>0</v>
      </c>
      <c r="BL128" s="17" t="s">
        <v>152</v>
      </c>
      <c r="BM128" s="145" t="s">
        <v>872</v>
      </c>
    </row>
    <row r="129" spans="2:65" s="1" customFormat="1" ht="24.2" customHeight="1">
      <c r="B129" s="133"/>
      <c r="C129" s="134" t="s">
        <v>86</v>
      </c>
      <c r="D129" s="134" t="s">
        <v>147</v>
      </c>
      <c r="E129" s="135" t="s">
        <v>218</v>
      </c>
      <c r="F129" s="136" t="s">
        <v>219</v>
      </c>
      <c r="G129" s="137" t="s">
        <v>191</v>
      </c>
      <c r="H129" s="138">
        <v>45</v>
      </c>
      <c r="I129" s="139"/>
      <c r="J129" s="140">
        <f>ROUND(I129*H129,2)</f>
        <v>0</v>
      </c>
      <c r="K129" s="136" t="s">
        <v>151</v>
      </c>
      <c r="L129" s="32"/>
      <c r="M129" s="141" t="s">
        <v>1</v>
      </c>
      <c r="N129" s="142" t="s">
        <v>41</v>
      </c>
      <c r="P129" s="143">
        <f>O129*H129</f>
        <v>0</v>
      </c>
      <c r="Q129" s="143">
        <v>1.3999999999999999E-4</v>
      </c>
      <c r="R129" s="143">
        <f>Q129*H129</f>
        <v>6.2999999999999992E-3</v>
      </c>
      <c r="S129" s="143">
        <v>0</v>
      </c>
      <c r="T129" s="144">
        <f>S129*H129</f>
        <v>0</v>
      </c>
      <c r="AR129" s="145" t="s">
        <v>152</v>
      </c>
      <c r="AT129" s="145" t="s">
        <v>147</v>
      </c>
      <c r="AU129" s="145" t="s">
        <v>86</v>
      </c>
      <c r="AY129" s="17" t="s">
        <v>145</v>
      </c>
      <c r="BE129" s="146">
        <f>IF(N129="základní",J129,0)</f>
        <v>0</v>
      </c>
      <c r="BF129" s="146">
        <f>IF(N129="snížená",J129,0)</f>
        <v>0</v>
      </c>
      <c r="BG129" s="146">
        <f>IF(N129="zákl. přenesená",J129,0)</f>
        <v>0</v>
      </c>
      <c r="BH129" s="146">
        <f>IF(N129="sníž. přenesená",J129,0)</f>
        <v>0</v>
      </c>
      <c r="BI129" s="146">
        <f>IF(N129="nulová",J129,0)</f>
        <v>0</v>
      </c>
      <c r="BJ129" s="17" t="s">
        <v>84</v>
      </c>
      <c r="BK129" s="146">
        <f>ROUND(I129*H129,2)</f>
        <v>0</v>
      </c>
      <c r="BL129" s="17" t="s">
        <v>152</v>
      </c>
      <c r="BM129" s="145" t="s">
        <v>873</v>
      </c>
    </row>
    <row r="130" spans="2:65" s="1" customFormat="1" ht="24.2" customHeight="1">
      <c r="B130" s="133"/>
      <c r="C130" s="134" t="s">
        <v>183</v>
      </c>
      <c r="D130" s="134" t="s">
        <v>147</v>
      </c>
      <c r="E130" s="135" t="s">
        <v>238</v>
      </c>
      <c r="F130" s="136" t="s">
        <v>239</v>
      </c>
      <c r="G130" s="137" t="s">
        <v>191</v>
      </c>
      <c r="H130" s="138">
        <v>45</v>
      </c>
      <c r="I130" s="139"/>
      <c r="J130" s="140">
        <f>ROUND(I130*H130,2)</f>
        <v>0</v>
      </c>
      <c r="K130" s="136" t="s">
        <v>151</v>
      </c>
      <c r="L130" s="32"/>
      <c r="M130" s="141" t="s">
        <v>1</v>
      </c>
      <c r="N130" s="142" t="s">
        <v>41</v>
      </c>
      <c r="P130" s="143">
        <f>O130*H130</f>
        <v>0</v>
      </c>
      <c r="Q130" s="143">
        <v>0</v>
      </c>
      <c r="R130" s="143">
        <f>Q130*H130</f>
        <v>0</v>
      </c>
      <c r="S130" s="143">
        <v>0</v>
      </c>
      <c r="T130" s="144">
        <f>S130*H130</f>
        <v>0</v>
      </c>
      <c r="AR130" s="145" t="s">
        <v>152</v>
      </c>
      <c r="AT130" s="145" t="s">
        <v>147</v>
      </c>
      <c r="AU130" s="145" t="s">
        <v>86</v>
      </c>
      <c r="AY130" s="17" t="s">
        <v>145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84</v>
      </c>
      <c r="BK130" s="146">
        <f>ROUND(I130*H130,2)</f>
        <v>0</v>
      </c>
      <c r="BL130" s="17" t="s">
        <v>152</v>
      </c>
      <c r="BM130" s="145" t="s">
        <v>874</v>
      </c>
    </row>
    <row r="131" spans="2:65" s="1" customFormat="1" ht="24.2" customHeight="1">
      <c r="B131" s="133"/>
      <c r="C131" s="134" t="s">
        <v>152</v>
      </c>
      <c r="D131" s="134" t="s">
        <v>147</v>
      </c>
      <c r="E131" s="135" t="s">
        <v>875</v>
      </c>
      <c r="F131" s="136" t="s">
        <v>876</v>
      </c>
      <c r="G131" s="137" t="s">
        <v>150</v>
      </c>
      <c r="H131" s="138">
        <v>56</v>
      </c>
      <c r="I131" s="139"/>
      <c r="J131" s="140">
        <f>ROUND(I131*H131,2)</f>
        <v>0</v>
      </c>
      <c r="K131" s="136" t="s">
        <v>151</v>
      </c>
      <c r="L131" s="32"/>
      <c r="M131" s="141" t="s">
        <v>1</v>
      </c>
      <c r="N131" s="142" t="s">
        <v>41</v>
      </c>
      <c r="P131" s="143">
        <f>O131*H131</f>
        <v>0</v>
      </c>
      <c r="Q131" s="143">
        <v>0</v>
      </c>
      <c r="R131" s="143">
        <f>Q131*H131</f>
        <v>0</v>
      </c>
      <c r="S131" s="143">
        <v>0</v>
      </c>
      <c r="T131" s="144">
        <f>S131*H131</f>
        <v>0</v>
      </c>
      <c r="AR131" s="145" t="s">
        <v>152</v>
      </c>
      <c r="AT131" s="145" t="s">
        <v>147</v>
      </c>
      <c r="AU131" s="145" t="s">
        <v>86</v>
      </c>
      <c r="AY131" s="17" t="s">
        <v>145</v>
      </c>
      <c r="BE131" s="146">
        <f>IF(N131="základní",J131,0)</f>
        <v>0</v>
      </c>
      <c r="BF131" s="146">
        <f>IF(N131="snížená",J131,0)</f>
        <v>0</v>
      </c>
      <c r="BG131" s="146">
        <f>IF(N131="zákl. přenesená",J131,0)</f>
        <v>0</v>
      </c>
      <c r="BH131" s="146">
        <f>IF(N131="sníž. přenesená",J131,0)</f>
        <v>0</v>
      </c>
      <c r="BI131" s="146">
        <f>IF(N131="nulová",J131,0)</f>
        <v>0</v>
      </c>
      <c r="BJ131" s="17" t="s">
        <v>84</v>
      </c>
      <c r="BK131" s="146">
        <f>ROUND(I131*H131,2)</f>
        <v>0</v>
      </c>
      <c r="BL131" s="17" t="s">
        <v>152</v>
      </c>
      <c r="BM131" s="145" t="s">
        <v>877</v>
      </c>
    </row>
    <row r="132" spans="2:65" s="12" customFormat="1" ht="11.25">
      <c r="B132" s="147"/>
      <c r="D132" s="148" t="s">
        <v>154</v>
      </c>
      <c r="E132" s="149" t="s">
        <v>1</v>
      </c>
      <c r="F132" s="150" t="s">
        <v>878</v>
      </c>
      <c r="H132" s="151">
        <v>25</v>
      </c>
      <c r="I132" s="152"/>
      <c r="L132" s="147"/>
      <c r="M132" s="153"/>
      <c r="T132" s="154"/>
      <c r="AT132" s="149" t="s">
        <v>154</v>
      </c>
      <c r="AU132" s="149" t="s">
        <v>86</v>
      </c>
      <c r="AV132" s="12" t="s">
        <v>86</v>
      </c>
      <c r="AW132" s="12" t="s">
        <v>32</v>
      </c>
      <c r="AX132" s="12" t="s">
        <v>76</v>
      </c>
      <c r="AY132" s="149" t="s">
        <v>145</v>
      </c>
    </row>
    <row r="133" spans="2:65" s="12" customFormat="1" ht="11.25">
      <c r="B133" s="147"/>
      <c r="D133" s="148" t="s">
        <v>154</v>
      </c>
      <c r="E133" s="149" t="s">
        <v>1</v>
      </c>
      <c r="F133" s="150" t="s">
        <v>879</v>
      </c>
      <c r="H133" s="151">
        <v>31</v>
      </c>
      <c r="I133" s="152"/>
      <c r="L133" s="147"/>
      <c r="M133" s="153"/>
      <c r="T133" s="154"/>
      <c r="AT133" s="149" t="s">
        <v>154</v>
      </c>
      <c r="AU133" s="149" t="s">
        <v>86</v>
      </c>
      <c r="AV133" s="12" t="s">
        <v>86</v>
      </c>
      <c r="AW133" s="12" t="s">
        <v>32</v>
      </c>
      <c r="AX133" s="12" t="s">
        <v>76</v>
      </c>
      <c r="AY133" s="149" t="s">
        <v>145</v>
      </c>
    </row>
    <row r="134" spans="2:65" s="15" customFormat="1" ht="11.25">
      <c r="B134" s="168"/>
      <c r="D134" s="148" t="s">
        <v>154</v>
      </c>
      <c r="E134" s="169" t="s">
        <v>103</v>
      </c>
      <c r="F134" s="170" t="s">
        <v>188</v>
      </c>
      <c r="H134" s="171">
        <v>56</v>
      </c>
      <c r="I134" s="172"/>
      <c r="L134" s="168"/>
      <c r="M134" s="173"/>
      <c r="T134" s="174"/>
      <c r="AT134" s="169" t="s">
        <v>154</v>
      </c>
      <c r="AU134" s="169" t="s">
        <v>86</v>
      </c>
      <c r="AV134" s="15" t="s">
        <v>152</v>
      </c>
      <c r="AW134" s="15" t="s">
        <v>32</v>
      </c>
      <c r="AX134" s="15" t="s">
        <v>84</v>
      </c>
      <c r="AY134" s="169" t="s">
        <v>145</v>
      </c>
    </row>
    <row r="135" spans="2:65" s="1" customFormat="1" ht="24.2" customHeight="1">
      <c r="B135" s="133"/>
      <c r="C135" s="134" t="s">
        <v>198</v>
      </c>
      <c r="D135" s="134" t="s">
        <v>147</v>
      </c>
      <c r="E135" s="135" t="s">
        <v>880</v>
      </c>
      <c r="F135" s="136" t="s">
        <v>881</v>
      </c>
      <c r="G135" s="137" t="s">
        <v>253</v>
      </c>
      <c r="H135" s="138">
        <v>35.122999999999998</v>
      </c>
      <c r="I135" s="139"/>
      <c r="J135" s="140">
        <f>ROUND(I135*H135,2)</f>
        <v>0</v>
      </c>
      <c r="K135" s="136" t="s">
        <v>151</v>
      </c>
      <c r="L135" s="32"/>
      <c r="M135" s="141" t="s">
        <v>1</v>
      </c>
      <c r="N135" s="142" t="s">
        <v>41</v>
      </c>
      <c r="P135" s="143">
        <f>O135*H135</f>
        <v>0</v>
      </c>
      <c r="Q135" s="143">
        <v>0</v>
      </c>
      <c r="R135" s="143">
        <f>Q135*H135</f>
        <v>0</v>
      </c>
      <c r="S135" s="143">
        <v>0</v>
      </c>
      <c r="T135" s="144">
        <f>S135*H135</f>
        <v>0</v>
      </c>
      <c r="AR135" s="145" t="s">
        <v>152</v>
      </c>
      <c r="AT135" s="145" t="s">
        <v>147</v>
      </c>
      <c r="AU135" s="145" t="s">
        <v>86</v>
      </c>
      <c r="AY135" s="17" t="s">
        <v>145</v>
      </c>
      <c r="BE135" s="146">
        <f>IF(N135="základní",J135,0)</f>
        <v>0</v>
      </c>
      <c r="BF135" s="146">
        <f>IF(N135="snížená",J135,0)</f>
        <v>0</v>
      </c>
      <c r="BG135" s="146">
        <f>IF(N135="zákl. přenesená",J135,0)</f>
        <v>0</v>
      </c>
      <c r="BH135" s="146">
        <f>IF(N135="sníž. přenesená",J135,0)</f>
        <v>0</v>
      </c>
      <c r="BI135" s="146">
        <f>IF(N135="nulová",J135,0)</f>
        <v>0</v>
      </c>
      <c r="BJ135" s="17" t="s">
        <v>84</v>
      </c>
      <c r="BK135" s="146">
        <f>ROUND(I135*H135,2)</f>
        <v>0</v>
      </c>
      <c r="BL135" s="17" t="s">
        <v>152</v>
      </c>
      <c r="BM135" s="145" t="s">
        <v>882</v>
      </c>
    </row>
    <row r="136" spans="2:65" s="12" customFormat="1" ht="11.25">
      <c r="B136" s="147"/>
      <c r="D136" s="148" t="s">
        <v>154</v>
      </c>
      <c r="E136" s="149" t="s">
        <v>860</v>
      </c>
      <c r="F136" s="150" t="s">
        <v>883</v>
      </c>
      <c r="H136" s="151">
        <v>58.539000000000001</v>
      </c>
      <c r="I136" s="152"/>
      <c r="L136" s="147"/>
      <c r="M136" s="153"/>
      <c r="T136" s="154"/>
      <c r="AT136" s="149" t="s">
        <v>154</v>
      </c>
      <c r="AU136" s="149" t="s">
        <v>86</v>
      </c>
      <c r="AV136" s="12" t="s">
        <v>86</v>
      </c>
      <c r="AW136" s="12" t="s">
        <v>32</v>
      </c>
      <c r="AX136" s="12" t="s">
        <v>76</v>
      </c>
      <c r="AY136" s="149" t="s">
        <v>145</v>
      </c>
    </row>
    <row r="137" spans="2:65" s="12" customFormat="1" ht="11.25">
      <c r="B137" s="147"/>
      <c r="D137" s="148" t="s">
        <v>154</v>
      </c>
      <c r="E137" s="149" t="s">
        <v>1</v>
      </c>
      <c r="F137" s="150" t="s">
        <v>884</v>
      </c>
      <c r="H137" s="151">
        <v>35.122999999999998</v>
      </c>
      <c r="I137" s="152"/>
      <c r="L137" s="147"/>
      <c r="M137" s="153"/>
      <c r="T137" s="154"/>
      <c r="AT137" s="149" t="s">
        <v>154</v>
      </c>
      <c r="AU137" s="149" t="s">
        <v>86</v>
      </c>
      <c r="AV137" s="12" t="s">
        <v>86</v>
      </c>
      <c r="AW137" s="12" t="s">
        <v>32</v>
      </c>
      <c r="AX137" s="12" t="s">
        <v>84</v>
      </c>
      <c r="AY137" s="149" t="s">
        <v>145</v>
      </c>
    </row>
    <row r="138" spans="2:65" s="1" customFormat="1" ht="33" customHeight="1">
      <c r="B138" s="133"/>
      <c r="C138" s="134" t="s">
        <v>203</v>
      </c>
      <c r="D138" s="134" t="s">
        <v>147</v>
      </c>
      <c r="E138" s="135" t="s">
        <v>885</v>
      </c>
      <c r="F138" s="136" t="s">
        <v>886</v>
      </c>
      <c r="G138" s="137" t="s">
        <v>253</v>
      </c>
      <c r="H138" s="138">
        <v>23.416</v>
      </c>
      <c r="I138" s="139"/>
      <c r="J138" s="140">
        <f>ROUND(I138*H138,2)</f>
        <v>0</v>
      </c>
      <c r="K138" s="136" t="s">
        <v>151</v>
      </c>
      <c r="L138" s="32"/>
      <c r="M138" s="141" t="s">
        <v>1</v>
      </c>
      <c r="N138" s="142" t="s">
        <v>41</v>
      </c>
      <c r="P138" s="143">
        <f>O138*H138</f>
        <v>0</v>
      </c>
      <c r="Q138" s="143">
        <v>0</v>
      </c>
      <c r="R138" s="143">
        <f>Q138*H138</f>
        <v>0</v>
      </c>
      <c r="S138" s="143">
        <v>0</v>
      </c>
      <c r="T138" s="144">
        <f>S138*H138</f>
        <v>0</v>
      </c>
      <c r="AR138" s="145" t="s">
        <v>152</v>
      </c>
      <c r="AT138" s="145" t="s">
        <v>147</v>
      </c>
      <c r="AU138" s="145" t="s">
        <v>86</v>
      </c>
      <c r="AY138" s="17" t="s">
        <v>145</v>
      </c>
      <c r="BE138" s="146">
        <f>IF(N138="základní",J138,0)</f>
        <v>0</v>
      </c>
      <c r="BF138" s="146">
        <f>IF(N138="snížená",J138,0)</f>
        <v>0</v>
      </c>
      <c r="BG138" s="146">
        <f>IF(N138="zákl. přenesená",J138,0)</f>
        <v>0</v>
      </c>
      <c r="BH138" s="146">
        <f>IF(N138="sníž. přenesená",J138,0)</f>
        <v>0</v>
      </c>
      <c r="BI138" s="146">
        <f>IF(N138="nulová",J138,0)</f>
        <v>0</v>
      </c>
      <c r="BJ138" s="17" t="s">
        <v>84</v>
      </c>
      <c r="BK138" s="146">
        <f>ROUND(I138*H138,2)</f>
        <v>0</v>
      </c>
      <c r="BL138" s="17" t="s">
        <v>152</v>
      </c>
      <c r="BM138" s="145" t="s">
        <v>887</v>
      </c>
    </row>
    <row r="139" spans="2:65" s="12" customFormat="1" ht="11.25">
      <c r="B139" s="147"/>
      <c r="D139" s="148" t="s">
        <v>154</v>
      </c>
      <c r="E139" s="149" t="s">
        <v>1</v>
      </c>
      <c r="F139" s="150" t="s">
        <v>888</v>
      </c>
      <c r="H139" s="151">
        <v>23.416</v>
      </c>
      <c r="I139" s="152"/>
      <c r="L139" s="147"/>
      <c r="M139" s="153"/>
      <c r="T139" s="154"/>
      <c r="AT139" s="149" t="s">
        <v>154</v>
      </c>
      <c r="AU139" s="149" t="s">
        <v>86</v>
      </c>
      <c r="AV139" s="12" t="s">
        <v>86</v>
      </c>
      <c r="AW139" s="12" t="s">
        <v>32</v>
      </c>
      <c r="AX139" s="12" t="s">
        <v>84</v>
      </c>
      <c r="AY139" s="149" t="s">
        <v>145</v>
      </c>
    </row>
    <row r="140" spans="2:65" s="1" customFormat="1" ht="33" customHeight="1">
      <c r="B140" s="133"/>
      <c r="C140" s="134" t="s">
        <v>208</v>
      </c>
      <c r="D140" s="134" t="s">
        <v>147</v>
      </c>
      <c r="E140" s="135" t="s">
        <v>889</v>
      </c>
      <c r="F140" s="136" t="s">
        <v>890</v>
      </c>
      <c r="G140" s="137" t="s">
        <v>253</v>
      </c>
      <c r="H140" s="138">
        <v>18.004999999999999</v>
      </c>
      <c r="I140" s="139"/>
      <c r="J140" s="140">
        <f>ROUND(I140*H140,2)</f>
        <v>0</v>
      </c>
      <c r="K140" s="136" t="s">
        <v>151</v>
      </c>
      <c r="L140" s="32"/>
      <c r="M140" s="141" t="s">
        <v>1</v>
      </c>
      <c r="N140" s="142" t="s">
        <v>41</v>
      </c>
      <c r="P140" s="143">
        <f>O140*H140</f>
        <v>0</v>
      </c>
      <c r="Q140" s="143">
        <v>0</v>
      </c>
      <c r="R140" s="143">
        <f>Q140*H140</f>
        <v>0</v>
      </c>
      <c r="S140" s="143">
        <v>0</v>
      </c>
      <c r="T140" s="144">
        <f>S140*H140</f>
        <v>0</v>
      </c>
      <c r="AR140" s="145" t="s">
        <v>152</v>
      </c>
      <c r="AT140" s="145" t="s">
        <v>147</v>
      </c>
      <c r="AU140" s="145" t="s">
        <v>86</v>
      </c>
      <c r="AY140" s="17" t="s">
        <v>145</v>
      </c>
      <c r="BE140" s="146">
        <f>IF(N140="základní",J140,0)</f>
        <v>0</v>
      </c>
      <c r="BF140" s="146">
        <f>IF(N140="snížená",J140,0)</f>
        <v>0</v>
      </c>
      <c r="BG140" s="146">
        <f>IF(N140="zákl. přenesená",J140,0)</f>
        <v>0</v>
      </c>
      <c r="BH140" s="146">
        <f>IF(N140="sníž. přenesená",J140,0)</f>
        <v>0</v>
      </c>
      <c r="BI140" s="146">
        <f>IF(N140="nulová",J140,0)</f>
        <v>0</v>
      </c>
      <c r="BJ140" s="17" t="s">
        <v>84</v>
      </c>
      <c r="BK140" s="146">
        <f>ROUND(I140*H140,2)</f>
        <v>0</v>
      </c>
      <c r="BL140" s="17" t="s">
        <v>152</v>
      </c>
      <c r="BM140" s="145" t="s">
        <v>891</v>
      </c>
    </row>
    <row r="141" spans="2:65" s="13" customFormat="1" ht="11.25">
      <c r="B141" s="155"/>
      <c r="D141" s="148" t="s">
        <v>154</v>
      </c>
      <c r="E141" s="156" t="s">
        <v>1</v>
      </c>
      <c r="F141" s="157" t="s">
        <v>892</v>
      </c>
      <c r="H141" s="156" t="s">
        <v>1</v>
      </c>
      <c r="I141" s="158"/>
      <c r="L141" s="155"/>
      <c r="M141" s="159"/>
      <c r="T141" s="160"/>
      <c r="AT141" s="156" t="s">
        <v>154</v>
      </c>
      <c r="AU141" s="156" t="s">
        <v>86</v>
      </c>
      <c r="AV141" s="13" t="s">
        <v>84</v>
      </c>
      <c r="AW141" s="13" t="s">
        <v>32</v>
      </c>
      <c r="AX141" s="13" t="s">
        <v>76</v>
      </c>
      <c r="AY141" s="156" t="s">
        <v>145</v>
      </c>
    </row>
    <row r="142" spans="2:65" s="12" customFormat="1" ht="11.25">
      <c r="B142" s="147"/>
      <c r="D142" s="148" t="s">
        <v>154</v>
      </c>
      <c r="E142" s="149" t="s">
        <v>96</v>
      </c>
      <c r="F142" s="150" t="s">
        <v>893</v>
      </c>
      <c r="H142" s="151">
        <v>30.007999999999999</v>
      </c>
      <c r="I142" s="152"/>
      <c r="L142" s="147"/>
      <c r="M142" s="153"/>
      <c r="T142" s="154"/>
      <c r="AT142" s="149" t="s">
        <v>154</v>
      </c>
      <c r="AU142" s="149" t="s">
        <v>86</v>
      </c>
      <c r="AV142" s="12" t="s">
        <v>86</v>
      </c>
      <c r="AW142" s="12" t="s">
        <v>32</v>
      </c>
      <c r="AX142" s="12" t="s">
        <v>76</v>
      </c>
      <c r="AY142" s="149" t="s">
        <v>145</v>
      </c>
    </row>
    <row r="143" spans="2:65" s="12" customFormat="1" ht="11.25">
      <c r="B143" s="147"/>
      <c r="D143" s="148" t="s">
        <v>154</v>
      </c>
      <c r="E143" s="149" t="s">
        <v>1</v>
      </c>
      <c r="F143" s="150" t="s">
        <v>286</v>
      </c>
      <c r="H143" s="151">
        <v>18.004999999999999</v>
      </c>
      <c r="I143" s="152"/>
      <c r="L143" s="147"/>
      <c r="M143" s="153"/>
      <c r="T143" s="154"/>
      <c r="AT143" s="149" t="s">
        <v>154</v>
      </c>
      <c r="AU143" s="149" t="s">
        <v>86</v>
      </c>
      <c r="AV143" s="12" t="s">
        <v>86</v>
      </c>
      <c r="AW143" s="12" t="s">
        <v>32</v>
      </c>
      <c r="AX143" s="12" t="s">
        <v>84</v>
      </c>
      <c r="AY143" s="149" t="s">
        <v>145</v>
      </c>
    </row>
    <row r="144" spans="2:65" s="1" customFormat="1" ht="33" customHeight="1">
      <c r="B144" s="133"/>
      <c r="C144" s="134" t="s">
        <v>213</v>
      </c>
      <c r="D144" s="134" t="s">
        <v>147</v>
      </c>
      <c r="E144" s="135" t="s">
        <v>894</v>
      </c>
      <c r="F144" s="136" t="s">
        <v>895</v>
      </c>
      <c r="G144" s="137" t="s">
        <v>253</v>
      </c>
      <c r="H144" s="138">
        <v>12.003</v>
      </c>
      <c r="I144" s="139"/>
      <c r="J144" s="140">
        <f>ROUND(I144*H144,2)</f>
        <v>0</v>
      </c>
      <c r="K144" s="136" t="s">
        <v>151</v>
      </c>
      <c r="L144" s="32"/>
      <c r="M144" s="141" t="s">
        <v>1</v>
      </c>
      <c r="N144" s="142" t="s">
        <v>41</v>
      </c>
      <c r="P144" s="143">
        <f>O144*H144</f>
        <v>0</v>
      </c>
      <c r="Q144" s="143">
        <v>0</v>
      </c>
      <c r="R144" s="143">
        <f>Q144*H144</f>
        <v>0</v>
      </c>
      <c r="S144" s="143">
        <v>0</v>
      </c>
      <c r="T144" s="144">
        <f>S144*H144</f>
        <v>0</v>
      </c>
      <c r="AR144" s="145" t="s">
        <v>152</v>
      </c>
      <c r="AT144" s="145" t="s">
        <v>147</v>
      </c>
      <c r="AU144" s="145" t="s">
        <v>86</v>
      </c>
      <c r="AY144" s="17" t="s">
        <v>145</v>
      </c>
      <c r="BE144" s="146">
        <f>IF(N144="základní",J144,0)</f>
        <v>0</v>
      </c>
      <c r="BF144" s="146">
        <f>IF(N144="snížená",J144,0)</f>
        <v>0</v>
      </c>
      <c r="BG144" s="146">
        <f>IF(N144="zákl. přenesená",J144,0)</f>
        <v>0</v>
      </c>
      <c r="BH144" s="146">
        <f>IF(N144="sníž. přenesená",J144,0)</f>
        <v>0</v>
      </c>
      <c r="BI144" s="146">
        <f>IF(N144="nulová",J144,0)</f>
        <v>0</v>
      </c>
      <c r="BJ144" s="17" t="s">
        <v>84</v>
      </c>
      <c r="BK144" s="146">
        <f>ROUND(I144*H144,2)</f>
        <v>0</v>
      </c>
      <c r="BL144" s="17" t="s">
        <v>152</v>
      </c>
      <c r="BM144" s="145" t="s">
        <v>896</v>
      </c>
    </row>
    <row r="145" spans="2:65" s="12" customFormat="1" ht="11.25">
      <c r="B145" s="147"/>
      <c r="D145" s="148" t="s">
        <v>154</v>
      </c>
      <c r="E145" s="149" t="s">
        <v>1</v>
      </c>
      <c r="F145" s="150" t="s">
        <v>290</v>
      </c>
      <c r="H145" s="151">
        <v>12.003</v>
      </c>
      <c r="I145" s="152"/>
      <c r="L145" s="147"/>
      <c r="M145" s="153"/>
      <c r="T145" s="154"/>
      <c r="AT145" s="149" t="s">
        <v>154</v>
      </c>
      <c r="AU145" s="149" t="s">
        <v>86</v>
      </c>
      <c r="AV145" s="12" t="s">
        <v>86</v>
      </c>
      <c r="AW145" s="12" t="s">
        <v>32</v>
      </c>
      <c r="AX145" s="12" t="s">
        <v>84</v>
      </c>
      <c r="AY145" s="149" t="s">
        <v>145</v>
      </c>
    </row>
    <row r="146" spans="2:65" s="1" customFormat="1" ht="21.75" customHeight="1">
      <c r="B146" s="133"/>
      <c r="C146" s="134" t="s">
        <v>217</v>
      </c>
      <c r="D146" s="134" t="s">
        <v>147</v>
      </c>
      <c r="E146" s="135" t="s">
        <v>311</v>
      </c>
      <c r="F146" s="136" t="s">
        <v>312</v>
      </c>
      <c r="G146" s="137" t="s">
        <v>150</v>
      </c>
      <c r="H146" s="138">
        <v>75.02</v>
      </c>
      <c r="I146" s="139"/>
      <c r="J146" s="140">
        <f>ROUND(I146*H146,2)</f>
        <v>0</v>
      </c>
      <c r="K146" s="136" t="s">
        <v>151</v>
      </c>
      <c r="L146" s="32"/>
      <c r="M146" s="141" t="s">
        <v>1</v>
      </c>
      <c r="N146" s="142" t="s">
        <v>41</v>
      </c>
      <c r="P146" s="143">
        <f>O146*H146</f>
        <v>0</v>
      </c>
      <c r="Q146" s="143">
        <v>8.4000000000000003E-4</v>
      </c>
      <c r="R146" s="143">
        <f>Q146*H146</f>
        <v>6.3016799999999998E-2</v>
      </c>
      <c r="S146" s="143">
        <v>0</v>
      </c>
      <c r="T146" s="144">
        <f>S146*H146</f>
        <v>0</v>
      </c>
      <c r="AR146" s="145" t="s">
        <v>152</v>
      </c>
      <c r="AT146" s="145" t="s">
        <v>147</v>
      </c>
      <c r="AU146" s="145" t="s">
        <v>86</v>
      </c>
      <c r="AY146" s="17" t="s">
        <v>145</v>
      </c>
      <c r="BE146" s="146">
        <f>IF(N146="základní",J146,0)</f>
        <v>0</v>
      </c>
      <c r="BF146" s="146">
        <f>IF(N146="snížená",J146,0)</f>
        <v>0</v>
      </c>
      <c r="BG146" s="146">
        <f>IF(N146="zákl. přenesená",J146,0)</f>
        <v>0</v>
      </c>
      <c r="BH146" s="146">
        <f>IF(N146="sníž. přenesená",J146,0)</f>
        <v>0</v>
      </c>
      <c r="BI146" s="146">
        <f>IF(N146="nulová",J146,0)</f>
        <v>0</v>
      </c>
      <c r="BJ146" s="17" t="s">
        <v>84</v>
      </c>
      <c r="BK146" s="146">
        <f>ROUND(I146*H146,2)</f>
        <v>0</v>
      </c>
      <c r="BL146" s="17" t="s">
        <v>152</v>
      </c>
      <c r="BM146" s="145" t="s">
        <v>897</v>
      </c>
    </row>
    <row r="147" spans="2:65" s="12" customFormat="1" ht="11.25">
      <c r="B147" s="147"/>
      <c r="D147" s="148" t="s">
        <v>154</v>
      </c>
      <c r="E147" s="149" t="s">
        <v>1</v>
      </c>
      <c r="F147" s="150" t="s">
        <v>898</v>
      </c>
      <c r="H147" s="151">
        <v>75.02</v>
      </c>
      <c r="I147" s="152"/>
      <c r="L147" s="147"/>
      <c r="M147" s="153"/>
      <c r="T147" s="154"/>
      <c r="AT147" s="149" t="s">
        <v>154</v>
      </c>
      <c r="AU147" s="149" t="s">
        <v>86</v>
      </c>
      <c r="AV147" s="12" t="s">
        <v>86</v>
      </c>
      <c r="AW147" s="12" t="s">
        <v>32</v>
      </c>
      <c r="AX147" s="12" t="s">
        <v>84</v>
      </c>
      <c r="AY147" s="149" t="s">
        <v>145</v>
      </c>
    </row>
    <row r="148" spans="2:65" s="1" customFormat="1" ht="24.2" customHeight="1">
      <c r="B148" s="133"/>
      <c r="C148" s="134" t="s">
        <v>237</v>
      </c>
      <c r="D148" s="134" t="s">
        <v>147</v>
      </c>
      <c r="E148" s="135" t="s">
        <v>315</v>
      </c>
      <c r="F148" s="136" t="s">
        <v>316</v>
      </c>
      <c r="G148" s="137" t="s">
        <v>150</v>
      </c>
      <c r="H148" s="138">
        <v>75.02</v>
      </c>
      <c r="I148" s="139"/>
      <c r="J148" s="140">
        <f>ROUND(I148*H148,2)</f>
        <v>0</v>
      </c>
      <c r="K148" s="136" t="s">
        <v>151</v>
      </c>
      <c r="L148" s="32"/>
      <c r="M148" s="141" t="s">
        <v>1</v>
      </c>
      <c r="N148" s="142" t="s">
        <v>41</v>
      </c>
      <c r="P148" s="143">
        <f>O148*H148</f>
        <v>0</v>
      </c>
      <c r="Q148" s="143">
        <v>0</v>
      </c>
      <c r="R148" s="143">
        <f>Q148*H148</f>
        <v>0</v>
      </c>
      <c r="S148" s="143">
        <v>0</v>
      </c>
      <c r="T148" s="144">
        <f>S148*H148</f>
        <v>0</v>
      </c>
      <c r="AR148" s="145" t="s">
        <v>152</v>
      </c>
      <c r="AT148" s="145" t="s">
        <v>147</v>
      </c>
      <c r="AU148" s="145" t="s">
        <v>86</v>
      </c>
      <c r="AY148" s="17" t="s">
        <v>145</v>
      </c>
      <c r="BE148" s="146">
        <f>IF(N148="základní",J148,0)</f>
        <v>0</v>
      </c>
      <c r="BF148" s="146">
        <f>IF(N148="snížená",J148,0)</f>
        <v>0</v>
      </c>
      <c r="BG148" s="146">
        <f>IF(N148="zákl. přenesená",J148,0)</f>
        <v>0</v>
      </c>
      <c r="BH148" s="146">
        <f>IF(N148="sníž. přenesená",J148,0)</f>
        <v>0</v>
      </c>
      <c r="BI148" s="146">
        <f>IF(N148="nulová",J148,0)</f>
        <v>0</v>
      </c>
      <c r="BJ148" s="17" t="s">
        <v>84</v>
      </c>
      <c r="BK148" s="146">
        <f>ROUND(I148*H148,2)</f>
        <v>0</v>
      </c>
      <c r="BL148" s="17" t="s">
        <v>152</v>
      </c>
      <c r="BM148" s="145" t="s">
        <v>899</v>
      </c>
    </row>
    <row r="149" spans="2:65" s="1" customFormat="1" ht="21.75" customHeight="1">
      <c r="B149" s="133"/>
      <c r="C149" s="134" t="s">
        <v>241</v>
      </c>
      <c r="D149" s="134" t="s">
        <v>147</v>
      </c>
      <c r="E149" s="135" t="s">
        <v>319</v>
      </c>
      <c r="F149" s="136" t="s">
        <v>320</v>
      </c>
      <c r="G149" s="137" t="s">
        <v>150</v>
      </c>
      <c r="H149" s="138">
        <v>49.82</v>
      </c>
      <c r="I149" s="139"/>
      <c r="J149" s="140">
        <f>ROUND(I149*H149,2)</f>
        <v>0</v>
      </c>
      <c r="K149" s="136" t="s">
        <v>151</v>
      </c>
      <c r="L149" s="32"/>
      <c r="M149" s="141" t="s">
        <v>1</v>
      </c>
      <c r="N149" s="142" t="s">
        <v>41</v>
      </c>
      <c r="P149" s="143">
        <f>O149*H149</f>
        <v>0</v>
      </c>
      <c r="Q149" s="143">
        <v>6.9999999999999999E-4</v>
      </c>
      <c r="R149" s="143">
        <f>Q149*H149</f>
        <v>3.4874000000000002E-2</v>
      </c>
      <c r="S149" s="143">
        <v>0</v>
      </c>
      <c r="T149" s="144">
        <f>S149*H149</f>
        <v>0</v>
      </c>
      <c r="AR149" s="145" t="s">
        <v>152</v>
      </c>
      <c r="AT149" s="145" t="s">
        <v>147</v>
      </c>
      <c r="AU149" s="145" t="s">
        <v>86</v>
      </c>
      <c r="AY149" s="17" t="s">
        <v>145</v>
      </c>
      <c r="BE149" s="146">
        <f>IF(N149="základní",J149,0)</f>
        <v>0</v>
      </c>
      <c r="BF149" s="146">
        <f>IF(N149="snížená",J149,0)</f>
        <v>0</v>
      </c>
      <c r="BG149" s="146">
        <f>IF(N149="zákl. přenesená",J149,0)</f>
        <v>0</v>
      </c>
      <c r="BH149" s="146">
        <f>IF(N149="sníž. přenesená",J149,0)</f>
        <v>0</v>
      </c>
      <c r="BI149" s="146">
        <f>IF(N149="nulová",J149,0)</f>
        <v>0</v>
      </c>
      <c r="BJ149" s="17" t="s">
        <v>84</v>
      </c>
      <c r="BK149" s="146">
        <f>ROUND(I149*H149,2)</f>
        <v>0</v>
      </c>
      <c r="BL149" s="17" t="s">
        <v>152</v>
      </c>
      <c r="BM149" s="145" t="s">
        <v>900</v>
      </c>
    </row>
    <row r="150" spans="2:65" s="12" customFormat="1" ht="11.25">
      <c r="B150" s="147"/>
      <c r="D150" s="148" t="s">
        <v>154</v>
      </c>
      <c r="E150" s="149" t="s">
        <v>1</v>
      </c>
      <c r="F150" s="150" t="s">
        <v>901</v>
      </c>
      <c r="H150" s="151">
        <v>49.82</v>
      </c>
      <c r="I150" s="152"/>
      <c r="L150" s="147"/>
      <c r="M150" s="153"/>
      <c r="T150" s="154"/>
      <c r="AT150" s="149" t="s">
        <v>154</v>
      </c>
      <c r="AU150" s="149" t="s">
        <v>86</v>
      </c>
      <c r="AV150" s="12" t="s">
        <v>86</v>
      </c>
      <c r="AW150" s="12" t="s">
        <v>32</v>
      </c>
      <c r="AX150" s="12" t="s">
        <v>84</v>
      </c>
      <c r="AY150" s="149" t="s">
        <v>145</v>
      </c>
    </row>
    <row r="151" spans="2:65" s="1" customFormat="1" ht="16.5" customHeight="1">
      <c r="B151" s="133"/>
      <c r="C151" s="134" t="s">
        <v>250</v>
      </c>
      <c r="D151" s="134" t="s">
        <v>147</v>
      </c>
      <c r="E151" s="135" t="s">
        <v>336</v>
      </c>
      <c r="F151" s="136" t="s">
        <v>337</v>
      </c>
      <c r="G151" s="137" t="s">
        <v>150</v>
      </c>
      <c r="H151" s="138">
        <v>49.82</v>
      </c>
      <c r="I151" s="139"/>
      <c r="J151" s="140">
        <f>ROUND(I151*H151,2)</f>
        <v>0</v>
      </c>
      <c r="K151" s="136" t="s">
        <v>151</v>
      </c>
      <c r="L151" s="32"/>
      <c r="M151" s="141" t="s">
        <v>1</v>
      </c>
      <c r="N151" s="142" t="s">
        <v>41</v>
      </c>
      <c r="P151" s="143">
        <f>O151*H151</f>
        <v>0</v>
      </c>
      <c r="Q151" s="143">
        <v>0</v>
      </c>
      <c r="R151" s="143">
        <f>Q151*H151</f>
        <v>0</v>
      </c>
      <c r="S151" s="143">
        <v>0</v>
      </c>
      <c r="T151" s="144">
        <f>S151*H151</f>
        <v>0</v>
      </c>
      <c r="AR151" s="145" t="s">
        <v>152</v>
      </c>
      <c r="AT151" s="145" t="s">
        <v>147</v>
      </c>
      <c r="AU151" s="145" t="s">
        <v>86</v>
      </c>
      <c r="AY151" s="17" t="s">
        <v>145</v>
      </c>
      <c r="BE151" s="146">
        <f>IF(N151="základní",J151,0)</f>
        <v>0</v>
      </c>
      <c r="BF151" s="146">
        <f>IF(N151="snížená",J151,0)</f>
        <v>0</v>
      </c>
      <c r="BG151" s="146">
        <f>IF(N151="zákl. přenesená",J151,0)</f>
        <v>0</v>
      </c>
      <c r="BH151" s="146">
        <f>IF(N151="sníž. přenesená",J151,0)</f>
        <v>0</v>
      </c>
      <c r="BI151" s="146">
        <f>IF(N151="nulová",J151,0)</f>
        <v>0</v>
      </c>
      <c r="BJ151" s="17" t="s">
        <v>84</v>
      </c>
      <c r="BK151" s="146">
        <f>ROUND(I151*H151,2)</f>
        <v>0</v>
      </c>
      <c r="BL151" s="17" t="s">
        <v>152</v>
      </c>
      <c r="BM151" s="145" t="s">
        <v>902</v>
      </c>
    </row>
    <row r="152" spans="2:65" s="1" customFormat="1" ht="37.9" customHeight="1">
      <c r="B152" s="133"/>
      <c r="C152" s="134" t="s">
        <v>269</v>
      </c>
      <c r="D152" s="134" t="s">
        <v>147</v>
      </c>
      <c r="E152" s="135" t="s">
        <v>340</v>
      </c>
      <c r="F152" s="136" t="s">
        <v>341</v>
      </c>
      <c r="G152" s="137" t="s">
        <v>253</v>
      </c>
      <c r="H152" s="138">
        <v>22.4</v>
      </c>
      <c r="I152" s="139"/>
      <c r="J152" s="140">
        <f>ROUND(I152*H152,2)</f>
        <v>0</v>
      </c>
      <c r="K152" s="136" t="s">
        <v>151</v>
      </c>
      <c r="L152" s="32"/>
      <c r="M152" s="141" t="s">
        <v>1</v>
      </c>
      <c r="N152" s="142" t="s">
        <v>41</v>
      </c>
      <c r="P152" s="143">
        <f>O152*H152</f>
        <v>0</v>
      </c>
      <c r="Q152" s="143">
        <v>0</v>
      </c>
      <c r="R152" s="143">
        <f>Q152*H152</f>
        <v>0</v>
      </c>
      <c r="S152" s="143">
        <v>0</v>
      </c>
      <c r="T152" s="144">
        <f>S152*H152</f>
        <v>0</v>
      </c>
      <c r="AR152" s="145" t="s">
        <v>152</v>
      </c>
      <c r="AT152" s="145" t="s">
        <v>147</v>
      </c>
      <c r="AU152" s="145" t="s">
        <v>86</v>
      </c>
      <c r="AY152" s="17" t="s">
        <v>145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84</v>
      </c>
      <c r="BK152" s="146">
        <f>ROUND(I152*H152,2)</f>
        <v>0</v>
      </c>
      <c r="BL152" s="17" t="s">
        <v>152</v>
      </c>
      <c r="BM152" s="145" t="s">
        <v>903</v>
      </c>
    </row>
    <row r="153" spans="2:65" s="13" customFormat="1" ht="11.25">
      <c r="B153" s="155"/>
      <c r="D153" s="148" t="s">
        <v>154</v>
      </c>
      <c r="E153" s="156" t="s">
        <v>1</v>
      </c>
      <c r="F153" s="157" t="s">
        <v>343</v>
      </c>
      <c r="H153" s="156" t="s">
        <v>1</v>
      </c>
      <c r="I153" s="158"/>
      <c r="L153" s="155"/>
      <c r="M153" s="159"/>
      <c r="T153" s="160"/>
      <c r="AT153" s="156" t="s">
        <v>154</v>
      </c>
      <c r="AU153" s="156" t="s">
        <v>86</v>
      </c>
      <c r="AV153" s="13" t="s">
        <v>84</v>
      </c>
      <c r="AW153" s="13" t="s">
        <v>32</v>
      </c>
      <c r="AX153" s="13" t="s">
        <v>76</v>
      </c>
      <c r="AY153" s="156" t="s">
        <v>145</v>
      </c>
    </row>
    <row r="154" spans="2:65" s="12" customFormat="1" ht="11.25">
      <c r="B154" s="147"/>
      <c r="D154" s="148" t="s">
        <v>154</v>
      </c>
      <c r="E154" s="149" t="s">
        <v>1</v>
      </c>
      <c r="F154" s="150" t="s">
        <v>344</v>
      </c>
      <c r="H154" s="151">
        <v>22.4</v>
      </c>
      <c r="I154" s="152"/>
      <c r="L154" s="147"/>
      <c r="M154" s="153"/>
      <c r="T154" s="154"/>
      <c r="AT154" s="149" t="s">
        <v>154</v>
      </c>
      <c r="AU154" s="149" t="s">
        <v>86</v>
      </c>
      <c r="AV154" s="12" t="s">
        <v>86</v>
      </c>
      <c r="AW154" s="12" t="s">
        <v>32</v>
      </c>
      <c r="AX154" s="12" t="s">
        <v>84</v>
      </c>
      <c r="AY154" s="149" t="s">
        <v>145</v>
      </c>
    </row>
    <row r="155" spans="2:65" s="1" customFormat="1" ht="37.9" customHeight="1">
      <c r="B155" s="133"/>
      <c r="C155" s="134" t="s">
        <v>274</v>
      </c>
      <c r="D155" s="134" t="s">
        <v>147</v>
      </c>
      <c r="E155" s="135" t="s">
        <v>340</v>
      </c>
      <c r="F155" s="136" t="s">
        <v>341</v>
      </c>
      <c r="G155" s="137" t="s">
        <v>253</v>
      </c>
      <c r="H155" s="138">
        <v>78.17</v>
      </c>
      <c r="I155" s="139"/>
      <c r="J155" s="140">
        <f>ROUND(I155*H155,2)</f>
        <v>0</v>
      </c>
      <c r="K155" s="136" t="s">
        <v>151</v>
      </c>
      <c r="L155" s="32"/>
      <c r="M155" s="141" t="s">
        <v>1</v>
      </c>
      <c r="N155" s="142" t="s">
        <v>41</v>
      </c>
      <c r="P155" s="143">
        <f>O155*H155</f>
        <v>0</v>
      </c>
      <c r="Q155" s="143">
        <v>0</v>
      </c>
      <c r="R155" s="143">
        <f>Q155*H155</f>
        <v>0</v>
      </c>
      <c r="S155" s="143">
        <v>0</v>
      </c>
      <c r="T155" s="144">
        <f>S155*H155</f>
        <v>0</v>
      </c>
      <c r="AR155" s="145" t="s">
        <v>152</v>
      </c>
      <c r="AT155" s="145" t="s">
        <v>147</v>
      </c>
      <c r="AU155" s="145" t="s">
        <v>86</v>
      </c>
      <c r="AY155" s="17" t="s">
        <v>145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84</v>
      </c>
      <c r="BK155" s="146">
        <f>ROUND(I155*H155,2)</f>
        <v>0</v>
      </c>
      <c r="BL155" s="17" t="s">
        <v>152</v>
      </c>
      <c r="BM155" s="145" t="s">
        <v>904</v>
      </c>
    </row>
    <row r="156" spans="2:65" s="13" customFormat="1" ht="11.25">
      <c r="B156" s="155"/>
      <c r="D156" s="148" t="s">
        <v>154</v>
      </c>
      <c r="E156" s="156" t="s">
        <v>1</v>
      </c>
      <c r="F156" s="157" t="s">
        <v>347</v>
      </c>
      <c r="H156" s="156" t="s">
        <v>1</v>
      </c>
      <c r="I156" s="158"/>
      <c r="L156" s="155"/>
      <c r="M156" s="159"/>
      <c r="T156" s="160"/>
      <c r="AT156" s="156" t="s">
        <v>154</v>
      </c>
      <c r="AU156" s="156" t="s">
        <v>86</v>
      </c>
      <c r="AV156" s="13" t="s">
        <v>84</v>
      </c>
      <c r="AW156" s="13" t="s">
        <v>32</v>
      </c>
      <c r="AX156" s="13" t="s">
        <v>76</v>
      </c>
      <c r="AY156" s="156" t="s">
        <v>145</v>
      </c>
    </row>
    <row r="157" spans="2:65" s="12" customFormat="1" ht="11.25">
      <c r="B157" s="147"/>
      <c r="D157" s="148" t="s">
        <v>154</v>
      </c>
      <c r="E157" s="149" t="s">
        <v>1</v>
      </c>
      <c r="F157" s="150" t="s">
        <v>348</v>
      </c>
      <c r="H157" s="151">
        <v>78.17</v>
      </c>
      <c r="I157" s="152"/>
      <c r="L157" s="147"/>
      <c r="M157" s="153"/>
      <c r="T157" s="154"/>
      <c r="AT157" s="149" t="s">
        <v>154</v>
      </c>
      <c r="AU157" s="149" t="s">
        <v>86</v>
      </c>
      <c r="AV157" s="12" t="s">
        <v>86</v>
      </c>
      <c r="AW157" s="12" t="s">
        <v>32</v>
      </c>
      <c r="AX157" s="12" t="s">
        <v>84</v>
      </c>
      <c r="AY157" s="149" t="s">
        <v>145</v>
      </c>
    </row>
    <row r="158" spans="2:65" s="1" customFormat="1" ht="37.9" customHeight="1">
      <c r="B158" s="133"/>
      <c r="C158" s="134" t="s">
        <v>8</v>
      </c>
      <c r="D158" s="134" t="s">
        <v>147</v>
      </c>
      <c r="E158" s="135" t="s">
        <v>350</v>
      </c>
      <c r="F158" s="136" t="s">
        <v>351</v>
      </c>
      <c r="G158" s="137" t="s">
        <v>253</v>
      </c>
      <c r="H158" s="138">
        <v>52.113999999999997</v>
      </c>
      <c r="I158" s="139"/>
      <c r="J158" s="140">
        <f>ROUND(I158*H158,2)</f>
        <v>0</v>
      </c>
      <c r="K158" s="136" t="s">
        <v>151</v>
      </c>
      <c r="L158" s="32"/>
      <c r="M158" s="141" t="s">
        <v>1</v>
      </c>
      <c r="N158" s="142" t="s">
        <v>41</v>
      </c>
      <c r="P158" s="143">
        <f>O158*H158</f>
        <v>0</v>
      </c>
      <c r="Q158" s="143">
        <v>0</v>
      </c>
      <c r="R158" s="143">
        <f>Q158*H158</f>
        <v>0</v>
      </c>
      <c r="S158" s="143">
        <v>0</v>
      </c>
      <c r="T158" s="144">
        <f>S158*H158</f>
        <v>0</v>
      </c>
      <c r="AR158" s="145" t="s">
        <v>152</v>
      </c>
      <c r="AT158" s="145" t="s">
        <v>147</v>
      </c>
      <c r="AU158" s="145" t="s">
        <v>86</v>
      </c>
      <c r="AY158" s="17" t="s">
        <v>145</v>
      </c>
      <c r="BE158" s="146">
        <f>IF(N158="základní",J158,0)</f>
        <v>0</v>
      </c>
      <c r="BF158" s="146">
        <f>IF(N158="snížená",J158,0)</f>
        <v>0</v>
      </c>
      <c r="BG158" s="146">
        <f>IF(N158="zákl. přenesená",J158,0)</f>
        <v>0</v>
      </c>
      <c r="BH158" s="146">
        <f>IF(N158="sníž. přenesená",J158,0)</f>
        <v>0</v>
      </c>
      <c r="BI158" s="146">
        <f>IF(N158="nulová",J158,0)</f>
        <v>0</v>
      </c>
      <c r="BJ158" s="17" t="s">
        <v>84</v>
      </c>
      <c r="BK158" s="146">
        <f>ROUND(I158*H158,2)</f>
        <v>0</v>
      </c>
      <c r="BL158" s="17" t="s">
        <v>152</v>
      </c>
      <c r="BM158" s="145" t="s">
        <v>905</v>
      </c>
    </row>
    <row r="159" spans="2:65" s="13" customFormat="1" ht="11.25">
      <c r="B159" s="155"/>
      <c r="D159" s="148" t="s">
        <v>154</v>
      </c>
      <c r="E159" s="156" t="s">
        <v>1</v>
      </c>
      <c r="F159" s="157" t="s">
        <v>347</v>
      </c>
      <c r="H159" s="156" t="s">
        <v>1</v>
      </c>
      <c r="I159" s="158"/>
      <c r="L159" s="155"/>
      <c r="M159" s="159"/>
      <c r="T159" s="160"/>
      <c r="AT159" s="156" t="s">
        <v>154</v>
      </c>
      <c r="AU159" s="156" t="s">
        <v>86</v>
      </c>
      <c r="AV159" s="13" t="s">
        <v>84</v>
      </c>
      <c r="AW159" s="13" t="s">
        <v>32</v>
      </c>
      <c r="AX159" s="13" t="s">
        <v>76</v>
      </c>
      <c r="AY159" s="156" t="s">
        <v>145</v>
      </c>
    </row>
    <row r="160" spans="2:65" s="12" customFormat="1" ht="11.25">
      <c r="B160" s="147"/>
      <c r="D160" s="148" t="s">
        <v>154</v>
      </c>
      <c r="E160" s="149" t="s">
        <v>1</v>
      </c>
      <c r="F160" s="150" t="s">
        <v>353</v>
      </c>
      <c r="H160" s="151">
        <v>52.113999999999997</v>
      </c>
      <c r="I160" s="152"/>
      <c r="L160" s="147"/>
      <c r="M160" s="153"/>
      <c r="T160" s="154"/>
      <c r="AT160" s="149" t="s">
        <v>154</v>
      </c>
      <c r="AU160" s="149" t="s">
        <v>86</v>
      </c>
      <c r="AV160" s="12" t="s">
        <v>86</v>
      </c>
      <c r="AW160" s="12" t="s">
        <v>32</v>
      </c>
      <c r="AX160" s="12" t="s">
        <v>84</v>
      </c>
      <c r="AY160" s="149" t="s">
        <v>145</v>
      </c>
    </row>
    <row r="161" spans="2:65" s="1" customFormat="1" ht="37.9" customHeight="1">
      <c r="B161" s="133"/>
      <c r="C161" s="134" t="s">
        <v>291</v>
      </c>
      <c r="D161" s="134" t="s">
        <v>147</v>
      </c>
      <c r="E161" s="135" t="s">
        <v>355</v>
      </c>
      <c r="F161" s="136" t="s">
        <v>356</v>
      </c>
      <c r="G161" s="137" t="s">
        <v>253</v>
      </c>
      <c r="H161" s="138">
        <v>14.042999999999999</v>
      </c>
      <c r="I161" s="139"/>
      <c r="J161" s="140">
        <f>ROUND(I161*H161,2)</f>
        <v>0</v>
      </c>
      <c r="K161" s="136" t="s">
        <v>151</v>
      </c>
      <c r="L161" s="32"/>
      <c r="M161" s="141" t="s">
        <v>1</v>
      </c>
      <c r="N161" s="142" t="s">
        <v>41</v>
      </c>
      <c r="P161" s="143">
        <f>O161*H161</f>
        <v>0</v>
      </c>
      <c r="Q161" s="143">
        <v>0</v>
      </c>
      <c r="R161" s="143">
        <f>Q161*H161</f>
        <v>0</v>
      </c>
      <c r="S161" s="143">
        <v>0</v>
      </c>
      <c r="T161" s="144">
        <f>S161*H161</f>
        <v>0</v>
      </c>
      <c r="AR161" s="145" t="s">
        <v>152</v>
      </c>
      <c r="AT161" s="145" t="s">
        <v>147</v>
      </c>
      <c r="AU161" s="145" t="s">
        <v>86</v>
      </c>
      <c r="AY161" s="17" t="s">
        <v>145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84</v>
      </c>
      <c r="BK161" s="146">
        <f>ROUND(I161*H161,2)</f>
        <v>0</v>
      </c>
      <c r="BL161" s="17" t="s">
        <v>152</v>
      </c>
      <c r="BM161" s="145" t="s">
        <v>906</v>
      </c>
    </row>
    <row r="162" spans="2:65" s="13" customFormat="1" ht="11.25">
      <c r="B162" s="155"/>
      <c r="D162" s="148" t="s">
        <v>154</v>
      </c>
      <c r="E162" s="156" t="s">
        <v>1</v>
      </c>
      <c r="F162" s="157" t="s">
        <v>358</v>
      </c>
      <c r="H162" s="156" t="s">
        <v>1</v>
      </c>
      <c r="I162" s="158"/>
      <c r="L162" s="155"/>
      <c r="M162" s="159"/>
      <c r="T162" s="160"/>
      <c r="AT162" s="156" t="s">
        <v>154</v>
      </c>
      <c r="AU162" s="156" t="s">
        <v>86</v>
      </c>
      <c r="AV162" s="13" t="s">
        <v>84</v>
      </c>
      <c r="AW162" s="13" t="s">
        <v>32</v>
      </c>
      <c r="AX162" s="13" t="s">
        <v>76</v>
      </c>
      <c r="AY162" s="156" t="s">
        <v>145</v>
      </c>
    </row>
    <row r="163" spans="2:65" s="12" customFormat="1" ht="11.25">
      <c r="B163" s="147"/>
      <c r="D163" s="148" t="s">
        <v>154</v>
      </c>
      <c r="E163" s="149" t="s">
        <v>1</v>
      </c>
      <c r="F163" s="150" t="s">
        <v>907</v>
      </c>
      <c r="H163" s="151">
        <v>88.546999999999997</v>
      </c>
      <c r="I163" s="152"/>
      <c r="L163" s="147"/>
      <c r="M163" s="153"/>
      <c r="T163" s="154"/>
      <c r="AT163" s="149" t="s">
        <v>154</v>
      </c>
      <c r="AU163" s="149" t="s">
        <v>86</v>
      </c>
      <c r="AV163" s="12" t="s">
        <v>86</v>
      </c>
      <c r="AW163" s="12" t="s">
        <v>32</v>
      </c>
      <c r="AX163" s="12" t="s">
        <v>76</v>
      </c>
      <c r="AY163" s="149" t="s">
        <v>145</v>
      </c>
    </row>
    <row r="164" spans="2:65" s="12" customFormat="1" ht="11.25">
      <c r="B164" s="147"/>
      <c r="D164" s="148" t="s">
        <v>154</v>
      </c>
      <c r="E164" s="149" t="s">
        <v>1</v>
      </c>
      <c r="F164" s="150" t="s">
        <v>360</v>
      </c>
      <c r="H164" s="151">
        <v>-65.141999999999996</v>
      </c>
      <c r="I164" s="152"/>
      <c r="L164" s="147"/>
      <c r="M164" s="153"/>
      <c r="T164" s="154"/>
      <c r="AT164" s="149" t="s">
        <v>154</v>
      </c>
      <c r="AU164" s="149" t="s">
        <v>86</v>
      </c>
      <c r="AV164" s="12" t="s">
        <v>86</v>
      </c>
      <c r="AW164" s="12" t="s">
        <v>32</v>
      </c>
      <c r="AX164" s="12" t="s">
        <v>76</v>
      </c>
      <c r="AY164" s="149" t="s">
        <v>145</v>
      </c>
    </row>
    <row r="165" spans="2:65" s="15" customFormat="1" ht="11.25">
      <c r="B165" s="168"/>
      <c r="D165" s="148" t="s">
        <v>154</v>
      </c>
      <c r="E165" s="169" t="s">
        <v>110</v>
      </c>
      <c r="F165" s="170" t="s">
        <v>188</v>
      </c>
      <c r="H165" s="171">
        <v>23.405000000000001</v>
      </c>
      <c r="I165" s="172"/>
      <c r="L165" s="168"/>
      <c r="M165" s="173"/>
      <c r="T165" s="174"/>
      <c r="AT165" s="169" t="s">
        <v>154</v>
      </c>
      <c r="AU165" s="169" t="s">
        <v>86</v>
      </c>
      <c r="AV165" s="15" t="s">
        <v>152</v>
      </c>
      <c r="AW165" s="15" t="s">
        <v>32</v>
      </c>
      <c r="AX165" s="15" t="s">
        <v>76</v>
      </c>
      <c r="AY165" s="169" t="s">
        <v>145</v>
      </c>
    </row>
    <row r="166" spans="2:65" s="12" customFormat="1" ht="11.25">
      <c r="B166" s="147"/>
      <c r="D166" s="148" t="s">
        <v>154</v>
      </c>
      <c r="E166" s="149" t="s">
        <v>1</v>
      </c>
      <c r="F166" s="150" t="s">
        <v>363</v>
      </c>
      <c r="H166" s="151">
        <v>14.042999999999999</v>
      </c>
      <c r="I166" s="152"/>
      <c r="L166" s="147"/>
      <c r="M166" s="153"/>
      <c r="T166" s="154"/>
      <c r="AT166" s="149" t="s">
        <v>154</v>
      </c>
      <c r="AU166" s="149" t="s">
        <v>86</v>
      </c>
      <c r="AV166" s="12" t="s">
        <v>86</v>
      </c>
      <c r="AW166" s="12" t="s">
        <v>32</v>
      </c>
      <c r="AX166" s="12" t="s">
        <v>84</v>
      </c>
      <c r="AY166" s="149" t="s">
        <v>145</v>
      </c>
    </row>
    <row r="167" spans="2:65" s="1" customFormat="1" ht="37.9" customHeight="1">
      <c r="B167" s="133"/>
      <c r="C167" s="134" t="s">
        <v>296</v>
      </c>
      <c r="D167" s="134" t="s">
        <v>147</v>
      </c>
      <c r="E167" s="135" t="s">
        <v>365</v>
      </c>
      <c r="F167" s="136" t="s">
        <v>366</v>
      </c>
      <c r="G167" s="137" t="s">
        <v>253</v>
      </c>
      <c r="H167" s="138">
        <v>9.3620000000000001</v>
      </c>
      <c r="I167" s="139"/>
      <c r="J167" s="140">
        <f>ROUND(I167*H167,2)</f>
        <v>0</v>
      </c>
      <c r="K167" s="136" t="s">
        <v>151</v>
      </c>
      <c r="L167" s="32"/>
      <c r="M167" s="141" t="s">
        <v>1</v>
      </c>
      <c r="N167" s="142" t="s">
        <v>41</v>
      </c>
      <c r="P167" s="143">
        <f>O167*H167</f>
        <v>0</v>
      </c>
      <c r="Q167" s="143">
        <v>0</v>
      </c>
      <c r="R167" s="143">
        <f>Q167*H167</f>
        <v>0</v>
      </c>
      <c r="S167" s="143">
        <v>0</v>
      </c>
      <c r="T167" s="144">
        <f>S167*H167</f>
        <v>0</v>
      </c>
      <c r="AR167" s="145" t="s">
        <v>152</v>
      </c>
      <c r="AT167" s="145" t="s">
        <v>147</v>
      </c>
      <c r="AU167" s="145" t="s">
        <v>86</v>
      </c>
      <c r="AY167" s="17" t="s">
        <v>145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84</v>
      </c>
      <c r="BK167" s="146">
        <f>ROUND(I167*H167,2)</f>
        <v>0</v>
      </c>
      <c r="BL167" s="17" t="s">
        <v>152</v>
      </c>
      <c r="BM167" s="145" t="s">
        <v>908</v>
      </c>
    </row>
    <row r="168" spans="2:65" s="12" customFormat="1" ht="11.25">
      <c r="B168" s="147"/>
      <c r="D168" s="148" t="s">
        <v>154</v>
      </c>
      <c r="E168" s="149" t="s">
        <v>1</v>
      </c>
      <c r="F168" s="150" t="s">
        <v>368</v>
      </c>
      <c r="H168" s="151">
        <v>9.3620000000000001</v>
      </c>
      <c r="I168" s="152"/>
      <c r="L168" s="147"/>
      <c r="M168" s="153"/>
      <c r="T168" s="154"/>
      <c r="AT168" s="149" t="s">
        <v>154</v>
      </c>
      <c r="AU168" s="149" t="s">
        <v>86</v>
      </c>
      <c r="AV168" s="12" t="s">
        <v>86</v>
      </c>
      <c r="AW168" s="12" t="s">
        <v>32</v>
      </c>
      <c r="AX168" s="12" t="s">
        <v>84</v>
      </c>
      <c r="AY168" s="149" t="s">
        <v>145</v>
      </c>
    </row>
    <row r="169" spans="2:65" s="1" customFormat="1" ht="24.2" customHeight="1">
      <c r="B169" s="133"/>
      <c r="C169" s="134" t="s">
        <v>302</v>
      </c>
      <c r="D169" s="134" t="s">
        <v>147</v>
      </c>
      <c r="E169" s="135" t="s">
        <v>370</v>
      </c>
      <c r="F169" s="136" t="s">
        <v>371</v>
      </c>
      <c r="G169" s="137" t="s">
        <v>253</v>
      </c>
      <c r="H169" s="138">
        <v>11.2</v>
      </c>
      <c r="I169" s="139"/>
      <c r="J169" s="140">
        <f>ROUND(I169*H169,2)</f>
        <v>0</v>
      </c>
      <c r="K169" s="136" t="s">
        <v>151</v>
      </c>
      <c r="L169" s="32"/>
      <c r="M169" s="141" t="s">
        <v>1</v>
      </c>
      <c r="N169" s="142" t="s">
        <v>41</v>
      </c>
      <c r="P169" s="143">
        <f>O169*H169</f>
        <v>0</v>
      </c>
      <c r="Q169" s="143">
        <v>0</v>
      </c>
      <c r="R169" s="143">
        <f>Q169*H169</f>
        <v>0</v>
      </c>
      <c r="S169" s="143">
        <v>0</v>
      </c>
      <c r="T169" s="144">
        <f>S169*H169</f>
        <v>0</v>
      </c>
      <c r="AR169" s="145" t="s">
        <v>152</v>
      </c>
      <c r="AT169" s="145" t="s">
        <v>147</v>
      </c>
      <c r="AU169" s="145" t="s">
        <v>86</v>
      </c>
      <c r="AY169" s="17" t="s">
        <v>145</v>
      </c>
      <c r="BE169" s="146">
        <f>IF(N169="základní",J169,0)</f>
        <v>0</v>
      </c>
      <c r="BF169" s="146">
        <f>IF(N169="snížená",J169,0)</f>
        <v>0</v>
      </c>
      <c r="BG169" s="146">
        <f>IF(N169="zákl. přenesená",J169,0)</f>
        <v>0</v>
      </c>
      <c r="BH169" s="146">
        <f>IF(N169="sníž. přenesená",J169,0)</f>
        <v>0</v>
      </c>
      <c r="BI169" s="146">
        <f>IF(N169="nulová",J169,0)</f>
        <v>0</v>
      </c>
      <c r="BJ169" s="17" t="s">
        <v>84</v>
      </c>
      <c r="BK169" s="146">
        <f>ROUND(I169*H169,2)</f>
        <v>0</v>
      </c>
      <c r="BL169" s="17" t="s">
        <v>152</v>
      </c>
      <c r="BM169" s="145" t="s">
        <v>909</v>
      </c>
    </row>
    <row r="170" spans="2:65" s="12" customFormat="1" ht="11.25">
      <c r="B170" s="147"/>
      <c r="D170" s="148" t="s">
        <v>154</v>
      </c>
      <c r="E170" s="149" t="s">
        <v>1</v>
      </c>
      <c r="F170" s="150" t="s">
        <v>373</v>
      </c>
      <c r="H170" s="151">
        <v>11.2</v>
      </c>
      <c r="I170" s="152"/>
      <c r="L170" s="147"/>
      <c r="M170" s="153"/>
      <c r="T170" s="154"/>
      <c r="AT170" s="149" t="s">
        <v>154</v>
      </c>
      <c r="AU170" s="149" t="s">
        <v>86</v>
      </c>
      <c r="AV170" s="12" t="s">
        <v>86</v>
      </c>
      <c r="AW170" s="12" t="s">
        <v>32</v>
      </c>
      <c r="AX170" s="12" t="s">
        <v>84</v>
      </c>
      <c r="AY170" s="149" t="s">
        <v>145</v>
      </c>
    </row>
    <row r="171" spans="2:65" s="1" customFormat="1" ht="24.2" customHeight="1">
      <c r="B171" s="133"/>
      <c r="C171" s="134" t="s">
        <v>306</v>
      </c>
      <c r="D171" s="134" t="s">
        <v>147</v>
      </c>
      <c r="E171" s="135" t="s">
        <v>375</v>
      </c>
      <c r="F171" s="136" t="s">
        <v>376</v>
      </c>
      <c r="G171" s="137" t="s">
        <v>253</v>
      </c>
      <c r="H171" s="138">
        <v>39.085000000000001</v>
      </c>
      <c r="I171" s="139"/>
      <c r="J171" s="140">
        <f>ROUND(I171*H171,2)</f>
        <v>0</v>
      </c>
      <c r="K171" s="136" t="s">
        <v>151</v>
      </c>
      <c r="L171" s="32"/>
      <c r="M171" s="141" t="s">
        <v>1</v>
      </c>
      <c r="N171" s="142" t="s">
        <v>41</v>
      </c>
      <c r="P171" s="143">
        <f>O171*H171</f>
        <v>0</v>
      </c>
      <c r="Q171" s="143">
        <v>0</v>
      </c>
      <c r="R171" s="143">
        <f>Q171*H171</f>
        <v>0</v>
      </c>
      <c r="S171" s="143">
        <v>0</v>
      </c>
      <c r="T171" s="144">
        <f>S171*H171</f>
        <v>0</v>
      </c>
      <c r="AR171" s="145" t="s">
        <v>152</v>
      </c>
      <c r="AT171" s="145" t="s">
        <v>147</v>
      </c>
      <c r="AU171" s="145" t="s">
        <v>86</v>
      </c>
      <c r="AY171" s="17" t="s">
        <v>145</v>
      </c>
      <c r="BE171" s="146">
        <f>IF(N171="základní",J171,0)</f>
        <v>0</v>
      </c>
      <c r="BF171" s="146">
        <f>IF(N171="snížená",J171,0)</f>
        <v>0</v>
      </c>
      <c r="BG171" s="146">
        <f>IF(N171="zákl. přenesená",J171,0)</f>
        <v>0</v>
      </c>
      <c r="BH171" s="146">
        <f>IF(N171="sníž. přenesená",J171,0)</f>
        <v>0</v>
      </c>
      <c r="BI171" s="146">
        <f>IF(N171="nulová",J171,0)</f>
        <v>0</v>
      </c>
      <c r="BJ171" s="17" t="s">
        <v>84</v>
      </c>
      <c r="BK171" s="146">
        <f>ROUND(I171*H171,2)</f>
        <v>0</v>
      </c>
      <c r="BL171" s="17" t="s">
        <v>152</v>
      </c>
      <c r="BM171" s="145" t="s">
        <v>910</v>
      </c>
    </row>
    <row r="172" spans="2:65" s="13" customFormat="1" ht="11.25">
      <c r="B172" s="155"/>
      <c r="D172" s="148" t="s">
        <v>154</v>
      </c>
      <c r="E172" s="156" t="s">
        <v>1</v>
      </c>
      <c r="F172" s="157" t="s">
        <v>378</v>
      </c>
      <c r="H172" s="156" t="s">
        <v>1</v>
      </c>
      <c r="I172" s="158"/>
      <c r="L172" s="155"/>
      <c r="M172" s="159"/>
      <c r="T172" s="160"/>
      <c r="AT172" s="156" t="s">
        <v>154</v>
      </c>
      <c r="AU172" s="156" t="s">
        <v>86</v>
      </c>
      <c r="AV172" s="13" t="s">
        <v>84</v>
      </c>
      <c r="AW172" s="13" t="s">
        <v>32</v>
      </c>
      <c r="AX172" s="13" t="s">
        <v>76</v>
      </c>
      <c r="AY172" s="156" t="s">
        <v>145</v>
      </c>
    </row>
    <row r="173" spans="2:65" s="12" customFormat="1" ht="11.25">
      <c r="B173" s="147"/>
      <c r="D173" s="148" t="s">
        <v>154</v>
      </c>
      <c r="E173" s="149" t="s">
        <v>1</v>
      </c>
      <c r="F173" s="150" t="s">
        <v>379</v>
      </c>
      <c r="H173" s="151">
        <v>39.085000000000001</v>
      </c>
      <c r="I173" s="152"/>
      <c r="L173" s="147"/>
      <c r="M173" s="153"/>
      <c r="T173" s="154"/>
      <c r="AT173" s="149" t="s">
        <v>154</v>
      </c>
      <c r="AU173" s="149" t="s">
        <v>86</v>
      </c>
      <c r="AV173" s="12" t="s">
        <v>86</v>
      </c>
      <c r="AW173" s="12" t="s">
        <v>32</v>
      </c>
      <c r="AX173" s="12" t="s">
        <v>84</v>
      </c>
      <c r="AY173" s="149" t="s">
        <v>145</v>
      </c>
    </row>
    <row r="174" spans="2:65" s="1" customFormat="1" ht="24.2" customHeight="1">
      <c r="B174" s="133"/>
      <c r="C174" s="134" t="s">
        <v>310</v>
      </c>
      <c r="D174" s="134" t="s">
        <v>147</v>
      </c>
      <c r="E174" s="135" t="s">
        <v>381</v>
      </c>
      <c r="F174" s="136" t="s">
        <v>382</v>
      </c>
      <c r="G174" s="137" t="s">
        <v>253</v>
      </c>
      <c r="H174" s="138">
        <v>26.056999999999999</v>
      </c>
      <c r="I174" s="139"/>
      <c r="J174" s="140">
        <f>ROUND(I174*H174,2)</f>
        <v>0</v>
      </c>
      <c r="K174" s="136" t="s">
        <v>151</v>
      </c>
      <c r="L174" s="32"/>
      <c r="M174" s="141" t="s">
        <v>1</v>
      </c>
      <c r="N174" s="142" t="s">
        <v>41</v>
      </c>
      <c r="P174" s="143">
        <f>O174*H174</f>
        <v>0</v>
      </c>
      <c r="Q174" s="143">
        <v>0</v>
      </c>
      <c r="R174" s="143">
        <f>Q174*H174</f>
        <v>0</v>
      </c>
      <c r="S174" s="143">
        <v>0</v>
      </c>
      <c r="T174" s="144">
        <f>S174*H174</f>
        <v>0</v>
      </c>
      <c r="AR174" s="145" t="s">
        <v>152</v>
      </c>
      <c r="AT174" s="145" t="s">
        <v>147</v>
      </c>
      <c r="AU174" s="145" t="s">
        <v>86</v>
      </c>
      <c r="AY174" s="17" t="s">
        <v>145</v>
      </c>
      <c r="BE174" s="146">
        <f>IF(N174="základní",J174,0)</f>
        <v>0</v>
      </c>
      <c r="BF174" s="146">
        <f>IF(N174="snížená",J174,0)</f>
        <v>0</v>
      </c>
      <c r="BG174" s="146">
        <f>IF(N174="zákl. přenesená",J174,0)</f>
        <v>0</v>
      </c>
      <c r="BH174" s="146">
        <f>IF(N174="sníž. přenesená",J174,0)</f>
        <v>0</v>
      </c>
      <c r="BI174" s="146">
        <f>IF(N174="nulová",J174,0)</f>
        <v>0</v>
      </c>
      <c r="BJ174" s="17" t="s">
        <v>84</v>
      </c>
      <c r="BK174" s="146">
        <f>ROUND(I174*H174,2)</f>
        <v>0</v>
      </c>
      <c r="BL174" s="17" t="s">
        <v>152</v>
      </c>
      <c r="BM174" s="145" t="s">
        <v>911</v>
      </c>
    </row>
    <row r="175" spans="2:65" s="13" customFormat="1" ht="11.25">
      <c r="B175" s="155"/>
      <c r="D175" s="148" t="s">
        <v>154</v>
      </c>
      <c r="E175" s="156" t="s">
        <v>1</v>
      </c>
      <c r="F175" s="157" t="s">
        <v>378</v>
      </c>
      <c r="H175" s="156" t="s">
        <v>1</v>
      </c>
      <c r="I175" s="158"/>
      <c r="L175" s="155"/>
      <c r="M175" s="159"/>
      <c r="T175" s="160"/>
      <c r="AT175" s="156" t="s">
        <v>154</v>
      </c>
      <c r="AU175" s="156" t="s">
        <v>86</v>
      </c>
      <c r="AV175" s="13" t="s">
        <v>84</v>
      </c>
      <c r="AW175" s="13" t="s">
        <v>32</v>
      </c>
      <c r="AX175" s="13" t="s">
        <v>76</v>
      </c>
      <c r="AY175" s="156" t="s">
        <v>145</v>
      </c>
    </row>
    <row r="176" spans="2:65" s="12" customFormat="1" ht="11.25">
      <c r="B176" s="147"/>
      <c r="D176" s="148" t="s">
        <v>154</v>
      </c>
      <c r="E176" s="149" t="s">
        <v>1</v>
      </c>
      <c r="F176" s="150" t="s">
        <v>384</v>
      </c>
      <c r="H176" s="151">
        <v>26.056999999999999</v>
      </c>
      <c r="I176" s="152"/>
      <c r="L176" s="147"/>
      <c r="M176" s="153"/>
      <c r="T176" s="154"/>
      <c r="AT176" s="149" t="s">
        <v>154</v>
      </c>
      <c r="AU176" s="149" t="s">
        <v>86</v>
      </c>
      <c r="AV176" s="12" t="s">
        <v>86</v>
      </c>
      <c r="AW176" s="12" t="s">
        <v>32</v>
      </c>
      <c r="AX176" s="12" t="s">
        <v>84</v>
      </c>
      <c r="AY176" s="149" t="s">
        <v>145</v>
      </c>
    </row>
    <row r="177" spans="2:65" s="1" customFormat="1" ht="33" customHeight="1">
      <c r="B177" s="133"/>
      <c r="C177" s="134" t="s">
        <v>7</v>
      </c>
      <c r="D177" s="134" t="s">
        <v>147</v>
      </c>
      <c r="E177" s="135" t="s">
        <v>386</v>
      </c>
      <c r="F177" s="136" t="s">
        <v>387</v>
      </c>
      <c r="G177" s="137" t="s">
        <v>388</v>
      </c>
      <c r="H177" s="138">
        <v>46.81</v>
      </c>
      <c r="I177" s="139"/>
      <c r="J177" s="140">
        <f>ROUND(I177*H177,2)</f>
        <v>0</v>
      </c>
      <c r="K177" s="136" t="s">
        <v>151</v>
      </c>
      <c r="L177" s="32"/>
      <c r="M177" s="141" t="s">
        <v>1</v>
      </c>
      <c r="N177" s="142" t="s">
        <v>41</v>
      </c>
      <c r="P177" s="143">
        <f>O177*H177</f>
        <v>0</v>
      </c>
      <c r="Q177" s="143">
        <v>0</v>
      </c>
      <c r="R177" s="143">
        <f>Q177*H177</f>
        <v>0</v>
      </c>
      <c r="S177" s="143">
        <v>0</v>
      </c>
      <c r="T177" s="144">
        <f>S177*H177</f>
        <v>0</v>
      </c>
      <c r="AR177" s="145" t="s">
        <v>152</v>
      </c>
      <c r="AT177" s="145" t="s">
        <v>147</v>
      </c>
      <c r="AU177" s="145" t="s">
        <v>86</v>
      </c>
      <c r="AY177" s="17" t="s">
        <v>145</v>
      </c>
      <c r="BE177" s="146">
        <f>IF(N177="základní",J177,0)</f>
        <v>0</v>
      </c>
      <c r="BF177" s="146">
        <f>IF(N177="snížená",J177,0)</f>
        <v>0</v>
      </c>
      <c r="BG177" s="146">
        <f>IF(N177="zákl. přenesená",J177,0)</f>
        <v>0</v>
      </c>
      <c r="BH177" s="146">
        <f>IF(N177="sníž. přenesená",J177,0)</f>
        <v>0</v>
      </c>
      <c r="BI177" s="146">
        <f>IF(N177="nulová",J177,0)</f>
        <v>0</v>
      </c>
      <c r="BJ177" s="17" t="s">
        <v>84</v>
      </c>
      <c r="BK177" s="146">
        <f>ROUND(I177*H177,2)</f>
        <v>0</v>
      </c>
      <c r="BL177" s="17" t="s">
        <v>152</v>
      </c>
      <c r="BM177" s="145" t="s">
        <v>912</v>
      </c>
    </row>
    <row r="178" spans="2:65" s="12" customFormat="1" ht="11.25">
      <c r="B178" s="147"/>
      <c r="D178" s="148" t="s">
        <v>154</v>
      </c>
      <c r="E178" s="149" t="s">
        <v>1</v>
      </c>
      <c r="F178" s="150" t="s">
        <v>390</v>
      </c>
      <c r="H178" s="151">
        <v>46.81</v>
      </c>
      <c r="I178" s="152"/>
      <c r="L178" s="147"/>
      <c r="M178" s="153"/>
      <c r="T178" s="154"/>
      <c r="AT178" s="149" t="s">
        <v>154</v>
      </c>
      <c r="AU178" s="149" t="s">
        <v>86</v>
      </c>
      <c r="AV178" s="12" t="s">
        <v>86</v>
      </c>
      <c r="AW178" s="12" t="s">
        <v>32</v>
      </c>
      <c r="AX178" s="12" t="s">
        <v>84</v>
      </c>
      <c r="AY178" s="149" t="s">
        <v>145</v>
      </c>
    </row>
    <row r="179" spans="2:65" s="1" customFormat="1" ht="16.5" customHeight="1">
      <c r="B179" s="133"/>
      <c r="C179" s="134" t="s">
        <v>318</v>
      </c>
      <c r="D179" s="134" t="s">
        <v>147</v>
      </c>
      <c r="E179" s="135" t="s">
        <v>392</v>
      </c>
      <c r="F179" s="136" t="s">
        <v>393</v>
      </c>
      <c r="G179" s="137" t="s">
        <v>253</v>
      </c>
      <c r="H179" s="138">
        <v>23.405000000000001</v>
      </c>
      <c r="I179" s="139"/>
      <c r="J179" s="140">
        <f>ROUND(I179*H179,2)</f>
        <v>0</v>
      </c>
      <c r="K179" s="136" t="s">
        <v>151</v>
      </c>
      <c r="L179" s="32"/>
      <c r="M179" s="141" t="s">
        <v>1</v>
      </c>
      <c r="N179" s="142" t="s">
        <v>41</v>
      </c>
      <c r="P179" s="143">
        <f>O179*H179</f>
        <v>0</v>
      </c>
      <c r="Q179" s="143">
        <v>0</v>
      </c>
      <c r="R179" s="143">
        <f>Q179*H179</f>
        <v>0</v>
      </c>
      <c r="S179" s="143">
        <v>0</v>
      </c>
      <c r="T179" s="144">
        <f>S179*H179</f>
        <v>0</v>
      </c>
      <c r="AR179" s="145" t="s">
        <v>152</v>
      </c>
      <c r="AT179" s="145" t="s">
        <v>147</v>
      </c>
      <c r="AU179" s="145" t="s">
        <v>86</v>
      </c>
      <c r="AY179" s="17" t="s">
        <v>145</v>
      </c>
      <c r="BE179" s="146">
        <f>IF(N179="základní",J179,0)</f>
        <v>0</v>
      </c>
      <c r="BF179" s="146">
        <f>IF(N179="snížená",J179,0)</f>
        <v>0</v>
      </c>
      <c r="BG179" s="146">
        <f>IF(N179="zákl. přenesená",J179,0)</f>
        <v>0</v>
      </c>
      <c r="BH179" s="146">
        <f>IF(N179="sníž. přenesená",J179,0)</f>
        <v>0</v>
      </c>
      <c r="BI179" s="146">
        <f>IF(N179="nulová",J179,0)</f>
        <v>0</v>
      </c>
      <c r="BJ179" s="17" t="s">
        <v>84</v>
      </c>
      <c r="BK179" s="146">
        <f>ROUND(I179*H179,2)</f>
        <v>0</v>
      </c>
      <c r="BL179" s="17" t="s">
        <v>152</v>
      </c>
      <c r="BM179" s="145" t="s">
        <v>913</v>
      </c>
    </row>
    <row r="180" spans="2:65" s="12" customFormat="1" ht="11.25">
      <c r="B180" s="147"/>
      <c r="D180" s="148" t="s">
        <v>154</v>
      </c>
      <c r="E180" s="149" t="s">
        <v>1</v>
      </c>
      <c r="F180" s="150" t="s">
        <v>110</v>
      </c>
      <c r="H180" s="151">
        <v>23.405000000000001</v>
      </c>
      <c r="I180" s="152"/>
      <c r="L180" s="147"/>
      <c r="M180" s="153"/>
      <c r="T180" s="154"/>
      <c r="AT180" s="149" t="s">
        <v>154</v>
      </c>
      <c r="AU180" s="149" t="s">
        <v>86</v>
      </c>
      <c r="AV180" s="12" t="s">
        <v>86</v>
      </c>
      <c r="AW180" s="12" t="s">
        <v>32</v>
      </c>
      <c r="AX180" s="12" t="s">
        <v>84</v>
      </c>
      <c r="AY180" s="149" t="s">
        <v>145</v>
      </c>
    </row>
    <row r="181" spans="2:65" s="1" customFormat="1" ht="24.2" customHeight="1">
      <c r="B181" s="133"/>
      <c r="C181" s="134" t="s">
        <v>335</v>
      </c>
      <c r="D181" s="134" t="s">
        <v>147</v>
      </c>
      <c r="E181" s="135" t="s">
        <v>396</v>
      </c>
      <c r="F181" s="136" t="s">
        <v>397</v>
      </c>
      <c r="G181" s="137" t="s">
        <v>253</v>
      </c>
      <c r="H181" s="138">
        <v>65.141999999999996</v>
      </c>
      <c r="I181" s="139"/>
      <c r="J181" s="140">
        <f>ROUND(I181*H181,2)</f>
        <v>0</v>
      </c>
      <c r="K181" s="136" t="s">
        <v>151</v>
      </c>
      <c r="L181" s="32"/>
      <c r="M181" s="141" t="s">
        <v>1</v>
      </c>
      <c r="N181" s="142" t="s">
        <v>41</v>
      </c>
      <c r="P181" s="143">
        <f>O181*H181</f>
        <v>0</v>
      </c>
      <c r="Q181" s="143">
        <v>0</v>
      </c>
      <c r="R181" s="143">
        <f>Q181*H181</f>
        <v>0</v>
      </c>
      <c r="S181" s="143">
        <v>0</v>
      </c>
      <c r="T181" s="144">
        <f>S181*H181</f>
        <v>0</v>
      </c>
      <c r="AR181" s="145" t="s">
        <v>152</v>
      </c>
      <c r="AT181" s="145" t="s">
        <v>147</v>
      </c>
      <c r="AU181" s="145" t="s">
        <v>86</v>
      </c>
      <c r="AY181" s="17" t="s">
        <v>145</v>
      </c>
      <c r="BE181" s="146">
        <f>IF(N181="základní",J181,0)</f>
        <v>0</v>
      </c>
      <c r="BF181" s="146">
        <f>IF(N181="snížená",J181,0)</f>
        <v>0</v>
      </c>
      <c r="BG181" s="146">
        <f>IF(N181="zákl. přenesená",J181,0)</f>
        <v>0</v>
      </c>
      <c r="BH181" s="146">
        <f>IF(N181="sníž. přenesená",J181,0)</f>
        <v>0</v>
      </c>
      <c r="BI181" s="146">
        <f>IF(N181="nulová",J181,0)</f>
        <v>0</v>
      </c>
      <c r="BJ181" s="17" t="s">
        <v>84</v>
      </c>
      <c r="BK181" s="146">
        <f>ROUND(I181*H181,2)</f>
        <v>0</v>
      </c>
      <c r="BL181" s="17" t="s">
        <v>152</v>
      </c>
      <c r="BM181" s="145" t="s">
        <v>914</v>
      </c>
    </row>
    <row r="182" spans="2:65" s="13" customFormat="1" ht="11.25">
      <c r="B182" s="155"/>
      <c r="D182" s="148" t="s">
        <v>154</v>
      </c>
      <c r="E182" s="156" t="s">
        <v>1</v>
      </c>
      <c r="F182" s="157" t="s">
        <v>414</v>
      </c>
      <c r="H182" s="156" t="s">
        <v>1</v>
      </c>
      <c r="I182" s="158"/>
      <c r="L182" s="155"/>
      <c r="M182" s="159"/>
      <c r="T182" s="160"/>
      <c r="AT182" s="156" t="s">
        <v>154</v>
      </c>
      <c r="AU182" s="156" t="s">
        <v>86</v>
      </c>
      <c r="AV182" s="13" t="s">
        <v>84</v>
      </c>
      <c r="AW182" s="13" t="s">
        <v>32</v>
      </c>
      <c r="AX182" s="13" t="s">
        <v>76</v>
      </c>
      <c r="AY182" s="156" t="s">
        <v>145</v>
      </c>
    </row>
    <row r="183" spans="2:65" s="12" customFormat="1" ht="11.25">
      <c r="B183" s="147"/>
      <c r="D183" s="148" t="s">
        <v>154</v>
      </c>
      <c r="E183" s="149" t="s">
        <v>1</v>
      </c>
      <c r="F183" s="150" t="s">
        <v>915</v>
      </c>
      <c r="H183" s="151">
        <v>88.546999999999997</v>
      </c>
      <c r="I183" s="152"/>
      <c r="L183" s="147"/>
      <c r="M183" s="153"/>
      <c r="T183" s="154"/>
      <c r="AT183" s="149" t="s">
        <v>154</v>
      </c>
      <c r="AU183" s="149" t="s">
        <v>86</v>
      </c>
      <c r="AV183" s="12" t="s">
        <v>86</v>
      </c>
      <c r="AW183" s="12" t="s">
        <v>32</v>
      </c>
      <c r="AX183" s="12" t="s">
        <v>76</v>
      </c>
      <c r="AY183" s="149" t="s">
        <v>145</v>
      </c>
    </row>
    <row r="184" spans="2:65" s="12" customFormat="1" ht="11.25">
      <c r="B184" s="147"/>
      <c r="D184" s="148" t="s">
        <v>154</v>
      </c>
      <c r="E184" s="149" t="s">
        <v>1</v>
      </c>
      <c r="F184" s="150" t="s">
        <v>916</v>
      </c>
      <c r="H184" s="151">
        <v>-12.4</v>
      </c>
      <c r="I184" s="152"/>
      <c r="L184" s="147"/>
      <c r="M184" s="153"/>
      <c r="T184" s="154"/>
      <c r="AT184" s="149" t="s">
        <v>154</v>
      </c>
      <c r="AU184" s="149" t="s">
        <v>86</v>
      </c>
      <c r="AV184" s="12" t="s">
        <v>86</v>
      </c>
      <c r="AW184" s="12" t="s">
        <v>32</v>
      </c>
      <c r="AX184" s="12" t="s">
        <v>76</v>
      </c>
      <c r="AY184" s="149" t="s">
        <v>145</v>
      </c>
    </row>
    <row r="185" spans="2:65" s="12" customFormat="1" ht="11.25">
      <c r="B185" s="147"/>
      <c r="D185" s="148" t="s">
        <v>154</v>
      </c>
      <c r="E185" s="149" t="s">
        <v>1</v>
      </c>
      <c r="F185" s="150" t="s">
        <v>917</v>
      </c>
      <c r="H185" s="151">
        <v>-11.005000000000001</v>
      </c>
      <c r="I185" s="152"/>
      <c r="L185" s="147"/>
      <c r="M185" s="153"/>
      <c r="T185" s="154"/>
      <c r="AT185" s="149" t="s">
        <v>154</v>
      </c>
      <c r="AU185" s="149" t="s">
        <v>86</v>
      </c>
      <c r="AV185" s="12" t="s">
        <v>86</v>
      </c>
      <c r="AW185" s="12" t="s">
        <v>32</v>
      </c>
      <c r="AX185" s="12" t="s">
        <v>76</v>
      </c>
      <c r="AY185" s="149" t="s">
        <v>145</v>
      </c>
    </row>
    <row r="186" spans="2:65" s="15" customFormat="1" ht="11.25">
      <c r="B186" s="168"/>
      <c r="D186" s="148" t="s">
        <v>154</v>
      </c>
      <c r="E186" s="169" t="s">
        <v>105</v>
      </c>
      <c r="F186" s="170" t="s">
        <v>188</v>
      </c>
      <c r="H186" s="171">
        <v>65.141999999999996</v>
      </c>
      <c r="I186" s="172"/>
      <c r="L186" s="168"/>
      <c r="M186" s="173"/>
      <c r="T186" s="174"/>
      <c r="AT186" s="169" t="s">
        <v>154</v>
      </c>
      <c r="AU186" s="169" t="s">
        <v>86</v>
      </c>
      <c r="AV186" s="15" t="s">
        <v>152</v>
      </c>
      <c r="AW186" s="15" t="s">
        <v>32</v>
      </c>
      <c r="AX186" s="15" t="s">
        <v>84</v>
      </c>
      <c r="AY186" s="169" t="s">
        <v>145</v>
      </c>
    </row>
    <row r="187" spans="2:65" s="1" customFormat="1" ht="24.2" customHeight="1">
      <c r="B187" s="133"/>
      <c r="C187" s="134" t="s">
        <v>339</v>
      </c>
      <c r="D187" s="134" t="s">
        <v>147</v>
      </c>
      <c r="E187" s="135" t="s">
        <v>421</v>
      </c>
      <c r="F187" s="136" t="s">
        <v>422</v>
      </c>
      <c r="G187" s="137" t="s">
        <v>253</v>
      </c>
      <c r="H187" s="138">
        <v>9.92</v>
      </c>
      <c r="I187" s="139"/>
      <c r="J187" s="140">
        <f>ROUND(I187*H187,2)</f>
        <v>0</v>
      </c>
      <c r="K187" s="136" t="s">
        <v>151</v>
      </c>
      <c r="L187" s="32"/>
      <c r="M187" s="141" t="s">
        <v>1</v>
      </c>
      <c r="N187" s="142" t="s">
        <v>41</v>
      </c>
      <c r="P187" s="143">
        <f>O187*H187</f>
        <v>0</v>
      </c>
      <c r="Q187" s="143">
        <v>0</v>
      </c>
      <c r="R187" s="143">
        <f>Q187*H187</f>
        <v>0</v>
      </c>
      <c r="S187" s="143">
        <v>0</v>
      </c>
      <c r="T187" s="144">
        <f>S187*H187</f>
        <v>0</v>
      </c>
      <c r="AR187" s="145" t="s">
        <v>152</v>
      </c>
      <c r="AT187" s="145" t="s">
        <v>147</v>
      </c>
      <c r="AU187" s="145" t="s">
        <v>86</v>
      </c>
      <c r="AY187" s="17" t="s">
        <v>145</v>
      </c>
      <c r="BE187" s="146">
        <f>IF(N187="základní",J187,0)</f>
        <v>0</v>
      </c>
      <c r="BF187" s="146">
        <f>IF(N187="snížená",J187,0)</f>
        <v>0</v>
      </c>
      <c r="BG187" s="146">
        <f>IF(N187="zákl. přenesená",J187,0)</f>
        <v>0</v>
      </c>
      <c r="BH187" s="146">
        <f>IF(N187="sníž. přenesená",J187,0)</f>
        <v>0</v>
      </c>
      <c r="BI187" s="146">
        <f>IF(N187="nulová",J187,0)</f>
        <v>0</v>
      </c>
      <c r="BJ187" s="17" t="s">
        <v>84</v>
      </c>
      <c r="BK187" s="146">
        <f>ROUND(I187*H187,2)</f>
        <v>0</v>
      </c>
      <c r="BL187" s="17" t="s">
        <v>152</v>
      </c>
      <c r="BM187" s="145" t="s">
        <v>918</v>
      </c>
    </row>
    <row r="188" spans="2:65" s="12" customFormat="1" ht="11.25">
      <c r="B188" s="147"/>
      <c r="D188" s="148" t="s">
        <v>154</v>
      </c>
      <c r="E188" s="149" t="s">
        <v>1</v>
      </c>
      <c r="F188" s="150" t="s">
        <v>919</v>
      </c>
      <c r="H188" s="151">
        <v>9.92</v>
      </c>
      <c r="I188" s="152"/>
      <c r="L188" s="147"/>
      <c r="M188" s="153"/>
      <c r="T188" s="154"/>
      <c r="AT188" s="149" t="s">
        <v>154</v>
      </c>
      <c r="AU188" s="149" t="s">
        <v>86</v>
      </c>
      <c r="AV188" s="12" t="s">
        <v>86</v>
      </c>
      <c r="AW188" s="12" t="s">
        <v>32</v>
      </c>
      <c r="AX188" s="12" t="s">
        <v>76</v>
      </c>
      <c r="AY188" s="149" t="s">
        <v>145</v>
      </c>
    </row>
    <row r="189" spans="2:65" s="15" customFormat="1" ht="11.25">
      <c r="B189" s="168"/>
      <c r="D189" s="148" t="s">
        <v>154</v>
      </c>
      <c r="E189" s="169" t="s">
        <v>428</v>
      </c>
      <c r="F189" s="170" t="s">
        <v>188</v>
      </c>
      <c r="H189" s="171">
        <v>9.92</v>
      </c>
      <c r="I189" s="172"/>
      <c r="L189" s="168"/>
      <c r="M189" s="173"/>
      <c r="T189" s="174"/>
      <c r="AT189" s="169" t="s">
        <v>154</v>
      </c>
      <c r="AU189" s="169" t="s">
        <v>86</v>
      </c>
      <c r="AV189" s="15" t="s">
        <v>152</v>
      </c>
      <c r="AW189" s="15" t="s">
        <v>32</v>
      </c>
      <c r="AX189" s="15" t="s">
        <v>84</v>
      </c>
      <c r="AY189" s="169" t="s">
        <v>145</v>
      </c>
    </row>
    <row r="190" spans="2:65" s="1" customFormat="1" ht="16.5" customHeight="1">
      <c r="B190" s="133"/>
      <c r="C190" s="175" t="s">
        <v>345</v>
      </c>
      <c r="D190" s="175" t="s">
        <v>297</v>
      </c>
      <c r="E190" s="176" t="s">
        <v>430</v>
      </c>
      <c r="F190" s="177" t="s">
        <v>431</v>
      </c>
      <c r="G190" s="178" t="s">
        <v>388</v>
      </c>
      <c r="H190" s="179">
        <v>19.84</v>
      </c>
      <c r="I190" s="180"/>
      <c r="J190" s="181">
        <f>ROUND(I190*H190,2)</f>
        <v>0</v>
      </c>
      <c r="K190" s="177" t="s">
        <v>151</v>
      </c>
      <c r="L190" s="182"/>
      <c r="M190" s="183" t="s">
        <v>1</v>
      </c>
      <c r="N190" s="184" t="s">
        <v>41</v>
      </c>
      <c r="P190" s="143">
        <f>O190*H190</f>
        <v>0</v>
      </c>
      <c r="Q190" s="143">
        <v>1</v>
      </c>
      <c r="R190" s="143">
        <f>Q190*H190</f>
        <v>19.84</v>
      </c>
      <c r="S190" s="143">
        <v>0</v>
      </c>
      <c r="T190" s="144">
        <f>S190*H190</f>
        <v>0</v>
      </c>
      <c r="AR190" s="145" t="s">
        <v>213</v>
      </c>
      <c r="AT190" s="145" t="s">
        <v>297</v>
      </c>
      <c r="AU190" s="145" t="s">
        <v>86</v>
      </c>
      <c r="AY190" s="17" t="s">
        <v>145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84</v>
      </c>
      <c r="BK190" s="146">
        <f>ROUND(I190*H190,2)</f>
        <v>0</v>
      </c>
      <c r="BL190" s="17" t="s">
        <v>152</v>
      </c>
      <c r="BM190" s="145" t="s">
        <v>920</v>
      </c>
    </row>
    <row r="191" spans="2:65" s="12" customFormat="1" ht="11.25">
      <c r="B191" s="147"/>
      <c r="D191" s="148" t="s">
        <v>154</v>
      </c>
      <c r="F191" s="150" t="s">
        <v>921</v>
      </c>
      <c r="H191" s="151">
        <v>19.84</v>
      </c>
      <c r="I191" s="152"/>
      <c r="L191" s="147"/>
      <c r="M191" s="153"/>
      <c r="T191" s="154"/>
      <c r="AT191" s="149" t="s">
        <v>154</v>
      </c>
      <c r="AU191" s="149" t="s">
        <v>86</v>
      </c>
      <c r="AV191" s="12" t="s">
        <v>86</v>
      </c>
      <c r="AW191" s="12" t="s">
        <v>3</v>
      </c>
      <c r="AX191" s="12" t="s">
        <v>84</v>
      </c>
      <c r="AY191" s="149" t="s">
        <v>145</v>
      </c>
    </row>
    <row r="192" spans="2:65" s="1" customFormat="1" ht="24.2" customHeight="1">
      <c r="B192" s="133"/>
      <c r="C192" s="134" t="s">
        <v>349</v>
      </c>
      <c r="D192" s="134" t="s">
        <v>147</v>
      </c>
      <c r="E192" s="135" t="s">
        <v>922</v>
      </c>
      <c r="F192" s="136" t="s">
        <v>923</v>
      </c>
      <c r="G192" s="137" t="s">
        <v>150</v>
      </c>
      <c r="H192" s="138">
        <v>56</v>
      </c>
      <c r="I192" s="139"/>
      <c r="J192" s="140">
        <f>ROUND(I192*H192,2)</f>
        <v>0</v>
      </c>
      <c r="K192" s="136" t="s">
        <v>151</v>
      </c>
      <c r="L192" s="32"/>
      <c r="M192" s="141" t="s">
        <v>1</v>
      </c>
      <c r="N192" s="142" t="s">
        <v>41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152</v>
      </c>
      <c r="AT192" s="145" t="s">
        <v>147</v>
      </c>
      <c r="AU192" s="145" t="s">
        <v>86</v>
      </c>
      <c r="AY192" s="17" t="s">
        <v>145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84</v>
      </c>
      <c r="BK192" s="146">
        <f>ROUND(I192*H192,2)</f>
        <v>0</v>
      </c>
      <c r="BL192" s="17" t="s">
        <v>152</v>
      </c>
      <c r="BM192" s="145" t="s">
        <v>924</v>
      </c>
    </row>
    <row r="193" spans="2:65" s="12" customFormat="1" ht="11.25">
      <c r="B193" s="147"/>
      <c r="D193" s="148" t="s">
        <v>154</v>
      </c>
      <c r="E193" s="149" t="s">
        <v>1</v>
      </c>
      <c r="F193" s="150" t="s">
        <v>103</v>
      </c>
      <c r="H193" s="151">
        <v>56</v>
      </c>
      <c r="I193" s="152"/>
      <c r="L193" s="147"/>
      <c r="M193" s="153"/>
      <c r="T193" s="154"/>
      <c r="AT193" s="149" t="s">
        <v>154</v>
      </c>
      <c r="AU193" s="149" t="s">
        <v>86</v>
      </c>
      <c r="AV193" s="12" t="s">
        <v>86</v>
      </c>
      <c r="AW193" s="12" t="s">
        <v>32</v>
      </c>
      <c r="AX193" s="12" t="s">
        <v>84</v>
      </c>
      <c r="AY193" s="149" t="s">
        <v>145</v>
      </c>
    </row>
    <row r="194" spans="2:65" s="1" customFormat="1" ht="24.2" customHeight="1">
      <c r="B194" s="133"/>
      <c r="C194" s="134" t="s">
        <v>354</v>
      </c>
      <c r="D194" s="134" t="s">
        <v>147</v>
      </c>
      <c r="E194" s="135" t="s">
        <v>439</v>
      </c>
      <c r="F194" s="136" t="s">
        <v>440</v>
      </c>
      <c r="G194" s="137" t="s">
        <v>150</v>
      </c>
      <c r="H194" s="138">
        <v>56</v>
      </c>
      <c r="I194" s="139"/>
      <c r="J194" s="140">
        <f>ROUND(I194*H194,2)</f>
        <v>0</v>
      </c>
      <c r="K194" s="136" t="s">
        <v>151</v>
      </c>
      <c r="L194" s="32"/>
      <c r="M194" s="141" t="s">
        <v>1</v>
      </c>
      <c r="N194" s="142" t="s">
        <v>41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152</v>
      </c>
      <c r="AT194" s="145" t="s">
        <v>147</v>
      </c>
      <c r="AU194" s="145" t="s">
        <v>86</v>
      </c>
      <c r="AY194" s="17" t="s">
        <v>145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84</v>
      </c>
      <c r="BK194" s="146">
        <f>ROUND(I194*H194,2)</f>
        <v>0</v>
      </c>
      <c r="BL194" s="17" t="s">
        <v>152</v>
      </c>
      <c r="BM194" s="145" t="s">
        <v>925</v>
      </c>
    </row>
    <row r="195" spans="2:65" s="12" customFormat="1" ht="11.25">
      <c r="B195" s="147"/>
      <c r="D195" s="148" t="s">
        <v>154</v>
      </c>
      <c r="E195" s="149" t="s">
        <v>1</v>
      </c>
      <c r="F195" s="150" t="s">
        <v>103</v>
      </c>
      <c r="H195" s="151">
        <v>56</v>
      </c>
      <c r="I195" s="152"/>
      <c r="L195" s="147"/>
      <c r="M195" s="153"/>
      <c r="T195" s="154"/>
      <c r="AT195" s="149" t="s">
        <v>154</v>
      </c>
      <c r="AU195" s="149" t="s">
        <v>86</v>
      </c>
      <c r="AV195" s="12" t="s">
        <v>86</v>
      </c>
      <c r="AW195" s="12" t="s">
        <v>32</v>
      </c>
      <c r="AX195" s="12" t="s">
        <v>84</v>
      </c>
      <c r="AY195" s="149" t="s">
        <v>145</v>
      </c>
    </row>
    <row r="196" spans="2:65" s="1" customFormat="1" ht="16.5" customHeight="1">
      <c r="B196" s="133"/>
      <c r="C196" s="175" t="s">
        <v>364</v>
      </c>
      <c r="D196" s="175" t="s">
        <v>297</v>
      </c>
      <c r="E196" s="176" t="s">
        <v>443</v>
      </c>
      <c r="F196" s="177" t="s">
        <v>444</v>
      </c>
      <c r="G196" s="178" t="s">
        <v>445</v>
      </c>
      <c r="H196" s="179">
        <v>1.1200000000000001</v>
      </c>
      <c r="I196" s="180"/>
      <c r="J196" s="181">
        <f>ROUND(I196*H196,2)</f>
        <v>0</v>
      </c>
      <c r="K196" s="177" t="s">
        <v>151</v>
      </c>
      <c r="L196" s="182"/>
      <c r="M196" s="183" t="s">
        <v>1</v>
      </c>
      <c r="N196" s="184" t="s">
        <v>41</v>
      </c>
      <c r="P196" s="143">
        <f>O196*H196</f>
        <v>0</v>
      </c>
      <c r="Q196" s="143">
        <v>1E-3</v>
      </c>
      <c r="R196" s="143">
        <f>Q196*H196</f>
        <v>1.1200000000000001E-3</v>
      </c>
      <c r="S196" s="143">
        <v>0</v>
      </c>
      <c r="T196" s="144">
        <f>S196*H196</f>
        <v>0</v>
      </c>
      <c r="AR196" s="145" t="s">
        <v>213</v>
      </c>
      <c r="AT196" s="145" t="s">
        <v>297</v>
      </c>
      <c r="AU196" s="145" t="s">
        <v>86</v>
      </c>
      <c r="AY196" s="17" t="s">
        <v>145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84</v>
      </c>
      <c r="BK196" s="146">
        <f>ROUND(I196*H196,2)</f>
        <v>0</v>
      </c>
      <c r="BL196" s="17" t="s">
        <v>152</v>
      </c>
      <c r="BM196" s="145" t="s">
        <v>926</v>
      </c>
    </row>
    <row r="197" spans="2:65" s="12" customFormat="1" ht="11.25">
      <c r="B197" s="147"/>
      <c r="D197" s="148" t="s">
        <v>154</v>
      </c>
      <c r="F197" s="150" t="s">
        <v>927</v>
      </c>
      <c r="H197" s="151">
        <v>1.1200000000000001</v>
      </c>
      <c r="I197" s="152"/>
      <c r="L197" s="147"/>
      <c r="M197" s="153"/>
      <c r="T197" s="154"/>
      <c r="AT197" s="149" t="s">
        <v>154</v>
      </c>
      <c r="AU197" s="149" t="s">
        <v>86</v>
      </c>
      <c r="AV197" s="12" t="s">
        <v>86</v>
      </c>
      <c r="AW197" s="12" t="s">
        <v>3</v>
      </c>
      <c r="AX197" s="12" t="s">
        <v>84</v>
      </c>
      <c r="AY197" s="149" t="s">
        <v>145</v>
      </c>
    </row>
    <row r="198" spans="2:65" s="1" customFormat="1" ht="21.75" customHeight="1">
      <c r="B198" s="133"/>
      <c r="C198" s="134" t="s">
        <v>369</v>
      </c>
      <c r="D198" s="134" t="s">
        <v>147</v>
      </c>
      <c r="E198" s="135" t="s">
        <v>449</v>
      </c>
      <c r="F198" s="136" t="s">
        <v>450</v>
      </c>
      <c r="G198" s="137" t="s">
        <v>150</v>
      </c>
      <c r="H198" s="138">
        <v>56</v>
      </c>
      <c r="I198" s="139"/>
      <c r="J198" s="140">
        <f>ROUND(I198*H198,2)</f>
        <v>0</v>
      </c>
      <c r="K198" s="136" t="s">
        <v>151</v>
      </c>
      <c r="L198" s="32"/>
      <c r="M198" s="141" t="s">
        <v>1</v>
      </c>
      <c r="N198" s="142" t="s">
        <v>41</v>
      </c>
      <c r="P198" s="143">
        <f>O198*H198</f>
        <v>0</v>
      </c>
      <c r="Q198" s="143">
        <v>0</v>
      </c>
      <c r="R198" s="143">
        <f>Q198*H198</f>
        <v>0</v>
      </c>
      <c r="S198" s="143">
        <v>0</v>
      </c>
      <c r="T198" s="144">
        <f>S198*H198</f>
        <v>0</v>
      </c>
      <c r="AR198" s="145" t="s">
        <v>152</v>
      </c>
      <c r="AT198" s="145" t="s">
        <v>147</v>
      </c>
      <c r="AU198" s="145" t="s">
        <v>86</v>
      </c>
      <c r="AY198" s="17" t="s">
        <v>145</v>
      </c>
      <c r="BE198" s="146">
        <f>IF(N198="základní",J198,0)</f>
        <v>0</v>
      </c>
      <c r="BF198" s="146">
        <f>IF(N198="snížená",J198,0)</f>
        <v>0</v>
      </c>
      <c r="BG198" s="146">
        <f>IF(N198="zákl. přenesená",J198,0)</f>
        <v>0</v>
      </c>
      <c r="BH198" s="146">
        <f>IF(N198="sníž. přenesená",J198,0)</f>
        <v>0</v>
      </c>
      <c r="BI198" s="146">
        <f>IF(N198="nulová",J198,0)</f>
        <v>0</v>
      </c>
      <c r="BJ198" s="17" t="s">
        <v>84</v>
      </c>
      <c r="BK198" s="146">
        <f>ROUND(I198*H198,2)</f>
        <v>0</v>
      </c>
      <c r="BL198" s="17" t="s">
        <v>152</v>
      </c>
      <c r="BM198" s="145" t="s">
        <v>928</v>
      </c>
    </row>
    <row r="199" spans="2:65" s="12" customFormat="1" ht="11.25">
      <c r="B199" s="147"/>
      <c r="D199" s="148" t="s">
        <v>154</v>
      </c>
      <c r="E199" s="149" t="s">
        <v>1</v>
      </c>
      <c r="F199" s="150" t="s">
        <v>103</v>
      </c>
      <c r="H199" s="151">
        <v>56</v>
      </c>
      <c r="I199" s="152"/>
      <c r="L199" s="147"/>
      <c r="M199" s="153"/>
      <c r="T199" s="154"/>
      <c r="AT199" s="149" t="s">
        <v>154</v>
      </c>
      <c r="AU199" s="149" t="s">
        <v>86</v>
      </c>
      <c r="AV199" s="12" t="s">
        <v>86</v>
      </c>
      <c r="AW199" s="12" t="s">
        <v>32</v>
      </c>
      <c r="AX199" s="12" t="s">
        <v>84</v>
      </c>
      <c r="AY199" s="149" t="s">
        <v>145</v>
      </c>
    </row>
    <row r="200" spans="2:65" s="1" customFormat="1" ht="16.5" customHeight="1">
      <c r="B200" s="133"/>
      <c r="C200" s="134" t="s">
        <v>374</v>
      </c>
      <c r="D200" s="134" t="s">
        <v>147</v>
      </c>
      <c r="E200" s="135" t="s">
        <v>453</v>
      </c>
      <c r="F200" s="136" t="s">
        <v>454</v>
      </c>
      <c r="G200" s="137" t="s">
        <v>150</v>
      </c>
      <c r="H200" s="138">
        <v>56</v>
      </c>
      <c r="I200" s="139"/>
      <c r="J200" s="140">
        <f>ROUND(I200*H200,2)</f>
        <v>0</v>
      </c>
      <c r="K200" s="136" t="s">
        <v>151</v>
      </c>
      <c r="L200" s="32"/>
      <c r="M200" s="141" t="s">
        <v>1</v>
      </c>
      <c r="N200" s="142" t="s">
        <v>41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152</v>
      </c>
      <c r="AT200" s="145" t="s">
        <v>147</v>
      </c>
      <c r="AU200" s="145" t="s">
        <v>86</v>
      </c>
      <c r="AY200" s="17" t="s">
        <v>145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84</v>
      </c>
      <c r="BK200" s="146">
        <f>ROUND(I200*H200,2)</f>
        <v>0</v>
      </c>
      <c r="BL200" s="17" t="s">
        <v>152</v>
      </c>
      <c r="BM200" s="145" t="s">
        <v>929</v>
      </c>
    </row>
    <row r="201" spans="2:65" s="12" customFormat="1" ht="11.25">
      <c r="B201" s="147"/>
      <c r="D201" s="148" t="s">
        <v>154</v>
      </c>
      <c r="E201" s="149" t="s">
        <v>1</v>
      </c>
      <c r="F201" s="150" t="s">
        <v>103</v>
      </c>
      <c r="H201" s="151">
        <v>56</v>
      </c>
      <c r="I201" s="152"/>
      <c r="L201" s="147"/>
      <c r="M201" s="153"/>
      <c r="T201" s="154"/>
      <c r="AT201" s="149" t="s">
        <v>154</v>
      </c>
      <c r="AU201" s="149" t="s">
        <v>86</v>
      </c>
      <c r="AV201" s="12" t="s">
        <v>86</v>
      </c>
      <c r="AW201" s="12" t="s">
        <v>32</v>
      </c>
      <c r="AX201" s="12" t="s">
        <v>84</v>
      </c>
      <c r="AY201" s="149" t="s">
        <v>145</v>
      </c>
    </row>
    <row r="202" spans="2:65" s="11" customFormat="1" ht="22.9" customHeight="1">
      <c r="B202" s="121"/>
      <c r="D202" s="122" t="s">
        <v>75</v>
      </c>
      <c r="E202" s="131" t="s">
        <v>152</v>
      </c>
      <c r="F202" s="131" t="s">
        <v>456</v>
      </c>
      <c r="I202" s="124"/>
      <c r="J202" s="132">
        <f>BK202</f>
        <v>0</v>
      </c>
      <c r="L202" s="121"/>
      <c r="M202" s="126"/>
      <c r="P202" s="127">
        <f>SUM(P203:P206)</f>
        <v>0</v>
      </c>
      <c r="R202" s="127">
        <f>SUM(R203:R206)</f>
        <v>4.6891096000000001</v>
      </c>
      <c r="T202" s="128">
        <f>SUM(T203:T206)</f>
        <v>0</v>
      </c>
      <c r="AR202" s="122" t="s">
        <v>84</v>
      </c>
      <c r="AT202" s="129" t="s">
        <v>75</v>
      </c>
      <c r="AU202" s="129" t="s">
        <v>84</v>
      </c>
      <c r="AY202" s="122" t="s">
        <v>145</v>
      </c>
      <c r="BK202" s="130">
        <f>SUM(BK203:BK206)</f>
        <v>0</v>
      </c>
    </row>
    <row r="203" spans="2:65" s="1" customFormat="1" ht="24.2" customHeight="1">
      <c r="B203" s="133"/>
      <c r="C203" s="134" t="s">
        <v>380</v>
      </c>
      <c r="D203" s="134" t="s">
        <v>147</v>
      </c>
      <c r="E203" s="135" t="s">
        <v>458</v>
      </c>
      <c r="F203" s="136" t="s">
        <v>459</v>
      </c>
      <c r="G203" s="137" t="s">
        <v>253</v>
      </c>
      <c r="H203" s="138">
        <v>2.48</v>
      </c>
      <c r="I203" s="139"/>
      <c r="J203" s="140">
        <f>ROUND(I203*H203,2)</f>
        <v>0</v>
      </c>
      <c r="K203" s="136" t="s">
        <v>151</v>
      </c>
      <c r="L203" s="32"/>
      <c r="M203" s="141" t="s">
        <v>1</v>
      </c>
      <c r="N203" s="142" t="s">
        <v>41</v>
      </c>
      <c r="P203" s="143">
        <f>O203*H203</f>
        <v>0</v>
      </c>
      <c r="Q203" s="143">
        <v>1.8907700000000001</v>
      </c>
      <c r="R203" s="143">
        <f>Q203*H203</f>
        <v>4.6891096000000001</v>
      </c>
      <c r="S203" s="143">
        <v>0</v>
      </c>
      <c r="T203" s="144">
        <f>S203*H203</f>
        <v>0</v>
      </c>
      <c r="AR203" s="145" t="s">
        <v>152</v>
      </c>
      <c r="AT203" s="145" t="s">
        <v>147</v>
      </c>
      <c r="AU203" s="145" t="s">
        <v>86</v>
      </c>
      <c r="AY203" s="17" t="s">
        <v>145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84</v>
      </c>
      <c r="BK203" s="146">
        <f>ROUND(I203*H203,2)</f>
        <v>0</v>
      </c>
      <c r="BL203" s="17" t="s">
        <v>152</v>
      </c>
      <c r="BM203" s="145" t="s">
        <v>930</v>
      </c>
    </row>
    <row r="204" spans="2:65" s="13" customFormat="1" ht="11.25">
      <c r="B204" s="155"/>
      <c r="D204" s="148" t="s">
        <v>154</v>
      </c>
      <c r="E204" s="156" t="s">
        <v>1</v>
      </c>
      <c r="F204" s="157" t="s">
        <v>461</v>
      </c>
      <c r="H204" s="156" t="s">
        <v>1</v>
      </c>
      <c r="I204" s="158"/>
      <c r="L204" s="155"/>
      <c r="M204" s="159"/>
      <c r="T204" s="160"/>
      <c r="AT204" s="156" t="s">
        <v>154</v>
      </c>
      <c r="AU204" s="156" t="s">
        <v>86</v>
      </c>
      <c r="AV204" s="13" t="s">
        <v>84</v>
      </c>
      <c r="AW204" s="13" t="s">
        <v>32</v>
      </c>
      <c r="AX204" s="13" t="s">
        <v>76</v>
      </c>
      <c r="AY204" s="156" t="s">
        <v>145</v>
      </c>
    </row>
    <row r="205" spans="2:65" s="12" customFormat="1" ht="11.25">
      <c r="B205" s="147"/>
      <c r="D205" s="148" t="s">
        <v>154</v>
      </c>
      <c r="E205" s="149" t="s">
        <v>1</v>
      </c>
      <c r="F205" s="150" t="s">
        <v>931</v>
      </c>
      <c r="H205" s="151">
        <v>2.48</v>
      </c>
      <c r="I205" s="152"/>
      <c r="L205" s="147"/>
      <c r="M205" s="153"/>
      <c r="T205" s="154"/>
      <c r="AT205" s="149" t="s">
        <v>154</v>
      </c>
      <c r="AU205" s="149" t="s">
        <v>86</v>
      </c>
      <c r="AV205" s="12" t="s">
        <v>86</v>
      </c>
      <c r="AW205" s="12" t="s">
        <v>32</v>
      </c>
      <c r="AX205" s="12" t="s">
        <v>76</v>
      </c>
      <c r="AY205" s="149" t="s">
        <v>145</v>
      </c>
    </row>
    <row r="206" spans="2:65" s="14" customFormat="1" ht="11.25">
      <c r="B206" s="161"/>
      <c r="D206" s="148" t="s">
        <v>154</v>
      </c>
      <c r="E206" s="162" t="s">
        <v>465</v>
      </c>
      <c r="F206" s="163" t="s">
        <v>182</v>
      </c>
      <c r="H206" s="164">
        <v>2.48</v>
      </c>
      <c r="I206" s="165"/>
      <c r="L206" s="161"/>
      <c r="M206" s="166"/>
      <c r="T206" s="167"/>
      <c r="AT206" s="162" t="s">
        <v>154</v>
      </c>
      <c r="AU206" s="162" t="s">
        <v>86</v>
      </c>
      <c r="AV206" s="14" t="s">
        <v>183</v>
      </c>
      <c r="AW206" s="14" t="s">
        <v>32</v>
      </c>
      <c r="AX206" s="14" t="s">
        <v>84</v>
      </c>
      <c r="AY206" s="162" t="s">
        <v>145</v>
      </c>
    </row>
    <row r="207" spans="2:65" s="11" customFormat="1" ht="22.9" customHeight="1">
      <c r="B207" s="121"/>
      <c r="D207" s="122" t="s">
        <v>75</v>
      </c>
      <c r="E207" s="131" t="s">
        <v>213</v>
      </c>
      <c r="F207" s="131" t="s">
        <v>526</v>
      </c>
      <c r="I207" s="124"/>
      <c r="J207" s="132">
        <f>BK207</f>
        <v>0</v>
      </c>
      <c r="L207" s="121"/>
      <c r="M207" s="126"/>
      <c r="P207" s="127">
        <f>SUM(P208:P212)</f>
        <v>0</v>
      </c>
      <c r="R207" s="127">
        <f>SUM(R208:R212)</f>
        <v>4.6929999999999999E-2</v>
      </c>
      <c r="T207" s="128">
        <f>SUM(T208:T212)</f>
        <v>0</v>
      </c>
      <c r="AR207" s="122" t="s">
        <v>84</v>
      </c>
      <c r="AT207" s="129" t="s">
        <v>75</v>
      </c>
      <c r="AU207" s="129" t="s">
        <v>84</v>
      </c>
      <c r="AY207" s="122" t="s">
        <v>145</v>
      </c>
      <c r="BK207" s="130">
        <f>SUM(BK208:BK212)</f>
        <v>0</v>
      </c>
    </row>
    <row r="208" spans="2:65" s="1" customFormat="1" ht="24.2" customHeight="1">
      <c r="B208" s="133"/>
      <c r="C208" s="134" t="s">
        <v>385</v>
      </c>
      <c r="D208" s="134" t="s">
        <v>147</v>
      </c>
      <c r="E208" s="135" t="s">
        <v>932</v>
      </c>
      <c r="F208" s="136" t="s">
        <v>933</v>
      </c>
      <c r="G208" s="137" t="s">
        <v>191</v>
      </c>
      <c r="H208" s="138">
        <v>31</v>
      </c>
      <c r="I208" s="139"/>
      <c r="J208" s="140">
        <f>ROUND(I208*H208,2)</f>
        <v>0</v>
      </c>
      <c r="K208" s="136" t="s">
        <v>151</v>
      </c>
      <c r="L208" s="32"/>
      <c r="M208" s="141" t="s">
        <v>1</v>
      </c>
      <c r="N208" s="142" t="s">
        <v>41</v>
      </c>
      <c r="P208" s="143">
        <f>O208*H208</f>
        <v>0</v>
      </c>
      <c r="Q208" s="143">
        <v>1.5E-3</v>
      </c>
      <c r="R208" s="143">
        <f>Q208*H208</f>
        <v>4.65E-2</v>
      </c>
      <c r="S208" s="143">
        <v>0</v>
      </c>
      <c r="T208" s="144">
        <f>S208*H208</f>
        <v>0</v>
      </c>
      <c r="AR208" s="145" t="s">
        <v>152</v>
      </c>
      <c r="AT208" s="145" t="s">
        <v>147</v>
      </c>
      <c r="AU208" s="145" t="s">
        <v>86</v>
      </c>
      <c r="AY208" s="17" t="s">
        <v>145</v>
      </c>
      <c r="BE208" s="146">
        <f>IF(N208="základní",J208,0)</f>
        <v>0</v>
      </c>
      <c r="BF208" s="146">
        <f>IF(N208="snížená",J208,0)</f>
        <v>0</v>
      </c>
      <c r="BG208" s="146">
        <f>IF(N208="zákl. přenesená",J208,0)</f>
        <v>0</v>
      </c>
      <c r="BH208" s="146">
        <f>IF(N208="sníž. přenesená",J208,0)</f>
        <v>0</v>
      </c>
      <c r="BI208" s="146">
        <f>IF(N208="nulová",J208,0)</f>
        <v>0</v>
      </c>
      <c r="BJ208" s="17" t="s">
        <v>84</v>
      </c>
      <c r="BK208" s="146">
        <f>ROUND(I208*H208,2)</f>
        <v>0</v>
      </c>
      <c r="BL208" s="17" t="s">
        <v>152</v>
      </c>
      <c r="BM208" s="145" t="s">
        <v>934</v>
      </c>
    </row>
    <row r="209" spans="2:65" s="1" customFormat="1" ht="33" customHeight="1">
      <c r="B209" s="133"/>
      <c r="C209" s="134" t="s">
        <v>391</v>
      </c>
      <c r="D209" s="134" t="s">
        <v>147</v>
      </c>
      <c r="E209" s="135" t="s">
        <v>935</v>
      </c>
      <c r="F209" s="136" t="s">
        <v>936</v>
      </c>
      <c r="G209" s="137" t="s">
        <v>530</v>
      </c>
      <c r="H209" s="138">
        <v>1</v>
      </c>
      <c r="I209" s="139"/>
      <c r="J209" s="140">
        <f>ROUND(I209*H209,2)</f>
        <v>0</v>
      </c>
      <c r="K209" s="136" t="s">
        <v>1</v>
      </c>
      <c r="L209" s="32"/>
      <c r="M209" s="141" t="s">
        <v>1</v>
      </c>
      <c r="N209" s="142" t="s">
        <v>41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152</v>
      </c>
      <c r="AT209" s="145" t="s">
        <v>147</v>
      </c>
      <c r="AU209" s="145" t="s">
        <v>86</v>
      </c>
      <c r="AY209" s="17" t="s">
        <v>145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84</v>
      </c>
      <c r="BK209" s="146">
        <f>ROUND(I209*H209,2)</f>
        <v>0</v>
      </c>
      <c r="BL209" s="17" t="s">
        <v>152</v>
      </c>
      <c r="BM209" s="145" t="s">
        <v>937</v>
      </c>
    </row>
    <row r="210" spans="2:65" s="1" customFormat="1" ht="24.2" customHeight="1">
      <c r="B210" s="133"/>
      <c r="C210" s="175" t="s">
        <v>395</v>
      </c>
      <c r="D210" s="175" t="s">
        <v>297</v>
      </c>
      <c r="E210" s="176" t="s">
        <v>938</v>
      </c>
      <c r="F210" s="177" t="s">
        <v>939</v>
      </c>
      <c r="G210" s="178" t="s">
        <v>530</v>
      </c>
      <c r="H210" s="179">
        <v>1</v>
      </c>
      <c r="I210" s="180"/>
      <c r="J210" s="181">
        <f>ROUND(I210*H210,2)</f>
        <v>0</v>
      </c>
      <c r="K210" s="177" t="s">
        <v>151</v>
      </c>
      <c r="L210" s="182"/>
      <c r="M210" s="183" t="s">
        <v>1</v>
      </c>
      <c r="N210" s="184" t="s">
        <v>41</v>
      </c>
      <c r="P210" s="143">
        <f>O210*H210</f>
        <v>0</v>
      </c>
      <c r="Q210" s="143">
        <v>3.6000000000000002E-4</v>
      </c>
      <c r="R210" s="143">
        <f>Q210*H210</f>
        <v>3.6000000000000002E-4</v>
      </c>
      <c r="S210" s="143">
        <v>0</v>
      </c>
      <c r="T210" s="144">
        <f>S210*H210</f>
        <v>0</v>
      </c>
      <c r="AR210" s="145" t="s">
        <v>213</v>
      </c>
      <c r="AT210" s="145" t="s">
        <v>297</v>
      </c>
      <c r="AU210" s="145" t="s">
        <v>86</v>
      </c>
      <c r="AY210" s="17" t="s">
        <v>145</v>
      </c>
      <c r="BE210" s="146">
        <f>IF(N210="základní",J210,0)</f>
        <v>0</v>
      </c>
      <c r="BF210" s="146">
        <f>IF(N210="snížená",J210,0)</f>
        <v>0</v>
      </c>
      <c r="BG210" s="146">
        <f>IF(N210="zákl. přenesená",J210,0)</f>
        <v>0</v>
      </c>
      <c r="BH210" s="146">
        <f>IF(N210="sníž. přenesená",J210,0)</f>
        <v>0</v>
      </c>
      <c r="BI210" s="146">
        <f>IF(N210="nulová",J210,0)</f>
        <v>0</v>
      </c>
      <c r="BJ210" s="17" t="s">
        <v>84</v>
      </c>
      <c r="BK210" s="146">
        <f>ROUND(I210*H210,2)</f>
        <v>0</v>
      </c>
      <c r="BL210" s="17" t="s">
        <v>152</v>
      </c>
      <c r="BM210" s="145" t="s">
        <v>940</v>
      </c>
    </row>
    <row r="211" spans="2:65" s="1" customFormat="1" ht="16.5" customHeight="1">
      <c r="B211" s="133"/>
      <c r="C211" s="134" t="s">
        <v>407</v>
      </c>
      <c r="D211" s="134" t="s">
        <v>147</v>
      </c>
      <c r="E211" s="135" t="s">
        <v>941</v>
      </c>
      <c r="F211" s="136" t="s">
        <v>942</v>
      </c>
      <c r="G211" s="137" t="s">
        <v>530</v>
      </c>
      <c r="H211" s="138">
        <v>1</v>
      </c>
      <c r="I211" s="139"/>
      <c r="J211" s="140">
        <f>ROUND(I211*H211,2)</f>
        <v>0</v>
      </c>
      <c r="K211" s="136" t="s">
        <v>1</v>
      </c>
      <c r="L211" s="32"/>
      <c r="M211" s="141" t="s">
        <v>1</v>
      </c>
      <c r="N211" s="142" t="s">
        <v>41</v>
      </c>
      <c r="P211" s="143">
        <f>O211*H211</f>
        <v>0</v>
      </c>
      <c r="Q211" s="143">
        <v>6.9999999999999994E-5</v>
      </c>
      <c r="R211" s="143">
        <f>Q211*H211</f>
        <v>6.9999999999999994E-5</v>
      </c>
      <c r="S211" s="143">
        <v>0</v>
      </c>
      <c r="T211" s="144">
        <f>S211*H211</f>
        <v>0</v>
      </c>
      <c r="AR211" s="145" t="s">
        <v>152</v>
      </c>
      <c r="AT211" s="145" t="s">
        <v>147</v>
      </c>
      <c r="AU211" s="145" t="s">
        <v>86</v>
      </c>
      <c r="AY211" s="17" t="s">
        <v>145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84</v>
      </c>
      <c r="BK211" s="146">
        <f>ROUND(I211*H211,2)</f>
        <v>0</v>
      </c>
      <c r="BL211" s="17" t="s">
        <v>152</v>
      </c>
      <c r="BM211" s="145" t="s">
        <v>943</v>
      </c>
    </row>
    <row r="212" spans="2:65" s="1" customFormat="1" ht="21.75" customHeight="1">
      <c r="B212" s="133"/>
      <c r="C212" s="134" t="s">
        <v>412</v>
      </c>
      <c r="D212" s="134" t="s">
        <v>147</v>
      </c>
      <c r="E212" s="135" t="s">
        <v>944</v>
      </c>
      <c r="F212" s="136" t="s">
        <v>945</v>
      </c>
      <c r="G212" s="137" t="s">
        <v>191</v>
      </c>
      <c r="H212" s="138">
        <v>31</v>
      </c>
      <c r="I212" s="139"/>
      <c r="J212" s="140">
        <f>ROUND(I212*H212,2)</f>
        <v>0</v>
      </c>
      <c r="K212" s="136" t="s">
        <v>151</v>
      </c>
      <c r="L212" s="32"/>
      <c r="M212" s="141" t="s">
        <v>1</v>
      </c>
      <c r="N212" s="142" t="s">
        <v>41</v>
      </c>
      <c r="P212" s="143">
        <f>O212*H212</f>
        <v>0</v>
      </c>
      <c r="Q212" s="143">
        <v>0</v>
      </c>
      <c r="R212" s="143">
        <f>Q212*H212</f>
        <v>0</v>
      </c>
      <c r="S212" s="143">
        <v>0</v>
      </c>
      <c r="T212" s="144">
        <f>S212*H212</f>
        <v>0</v>
      </c>
      <c r="AR212" s="145" t="s">
        <v>152</v>
      </c>
      <c r="AT212" s="145" t="s">
        <v>147</v>
      </c>
      <c r="AU212" s="145" t="s">
        <v>86</v>
      </c>
      <c r="AY212" s="17" t="s">
        <v>145</v>
      </c>
      <c r="BE212" s="146">
        <f>IF(N212="základní",J212,0)</f>
        <v>0</v>
      </c>
      <c r="BF212" s="146">
        <f>IF(N212="snížená",J212,0)</f>
        <v>0</v>
      </c>
      <c r="BG212" s="146">
        <f>IF(N212="zákl. přenesená",J212,0)</f>
        <v>0</v>
      </c>
      <c r="BH212" s="146">
        <f>IF(N212="sníž. přenesená",J212,0)</f>
        <v>0</v>
      </c>
      <c r="BI212" s="146">
        <f>IF(N212="nulová",J212,0)</f>
        <v>0</v>
      </c>
      <c r="BJ212" s="17" t="s">
        <v>84</v>
      </c>
      <c r="BK212" s="146">
        <f>ROUND(I212*H212,2)</f>
        <v>0</v>
      </c>
      <c r="BL212" s="17" t="s">
        <v>152</v>
      </c>
      <c r="BM212" s="145" t="s">
        <v>946</v>
      </c>
    </row>
    <row r="213" spans="2:65" s="11" customFormat="1" ht="22.9" customHeight="1">
      <c r="B213" s="121"/>
      <c r="D213" s="122" t="s">
        <v>75</v>
      </c>
      <c r="E213" s="131" t="s">
        <v>854</v>
      </c>
      <c r="F213" s="131" t="s">
        <v>855</v>
      </c>
      <c r="I213" s="124"/>
      <c r="J213" s="132">
        <f>BK213</f>
        <v>0</v>
      </c>
      <c r="L213" s="121"/>
      <c r="M213" s="126"/>
      <c r="P213" s="127">
        <f>P214</f>
        <v>0</v>
      </c>
      <c r="R213" s="127">
        <f>R214</f>
        <v>0</v>
      </c>
      <c r="T213" s="128">
        <f>T214</f>
        <v>0</v>
      </c>
      <c r="AR213" s="122" t="s">
        <v>84</v>
      </c>
      <c r="AT213" s="129" t="s">
        <v>75</v>
      </c>
      <c r="AU213" s="129" t="s">
        <v>84</v>
      </c>
      <c r="AY213" s="122" t="s">
        <v>145</v>
      </c>
      <c r="BK213" s="130">
        <f>BK214</f>
        <v>0</v>
      </c>
    </row>
    <row r="214" spans="2:65" s="1" customFormat="1" ht="24.2" customHeight="1">
      <c r="B214" s="133"/>
      <c r="C214" s="134" t="s">
        <v>420</v>
      </c>
      <c r="D214" s="134" t="s">
        <v>147</v>
      </c>
      <c r="E214" s="135" t="s">
        <v>857</v>
      </c>
      <c r="F214" s="136" t="s">
        <v>858</v>
      </c>
      <c r="G214" s="137" t="s">
        <v>388</v>
      </c>
      <c r="H214" s="138">
        <v>24.718</v>
      </c>
      <c r="I214" s="139"/>
      <c r="J214" s="140">
        <f>ROUND(I214*H214,2)</f>
        <v>0</v>
      </c>
      <c r="K214" s="136" t="s">
        <v>151</v>
      </c>
      <c r="L214" s="32"/>
      <c r="M214" s="141" t="s">
        <v>1</v>
      </c>
      <c r="N214" s="142" t="s">
        <v>41</v>
      </c>
      <c r="P214" s="143">
        <f>O214*H214</f>
        <v>0</v>
      </c>
      <c r="Q214" s="143">
        <v>0</v>
      </c>
      <c r="R214" s="143">
        <f>Q214*H214</f>
        <v>0</v>
      </c>
      <c r="S214" s="143">
        <v>0</v>
      </c>
      <c r="T214" s="144">
        <f>S214*H214</f>
        <v>0</v>
      </c>
      <c r="AR214" s="145" t="s">
        <v>152</v>
      </c>
      <c r="AT214" s="145" t="s">
        <v>147</v>
      </c>
      <c r="AU214" s="145" t="s">
        <v>86</v>
      </c>
      <c r="AY214" s="17" t="s">
        <v>145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84</v>
      </c>
      <c r="BK214" s="146">
        <f>ROUND(I214*H214,2)</f>
        <v>0</v>
      </c>
      <c r="BL214" s="17" t="s">
        <v>152</v>
      </c>
      <c r="BM214" s="145" t="s">
        <v>947</v>
      </c>
    </row>
    <row r="215" spans="2:65" s="11" customFormat="1" ht="25.9" customHeight="1">
      <c r="B215" s="121"/>
      <c r="D215" s="122" t="s">
        <v>75</v>
      </c>
      <c r="E215" s="123" t="s">
        <v>948</v>
      </c>
      <c r="F215" s="123" t="s">
        <v>949</v>
      </c>
      <c r="I215" s="124"/>
      <c r="J215" s="125">
        <f>BK215</f>
        <v>0</v>
      </c>
      <c r="L215" s="121"/>
      <c r="M215" s="126"/>
      <c r="P215" s="127">
        <f>P216</f>
        <v>0</v>
      </c>
      <c r="R215" s="127">
        <f>R216</f>
        <v>0</v>
      </c>
      <c r="T215" s="128">
        <f>T216</f>
        <v>0</v>
      </c>
      <c r="AR215" s="122" t="s">
        <v>86</v>
      </c>
      <c r="AT215" s="129" t="s">
        <v>75</v>
      </c>
      <c r="AU215" s="129" t="s">
        <v>76</v>
      </c>
      <c r="AY215" s="122" t="s">
        <v>145</v>
      </c>
      <c r="BK215" s="130">
        <f>BK216</f>
        <v>0</v>
      </c>
    </row>
    <row r="216" spans="2:65" s="11" customFormat="1" ht="22.9" customHeight="1">
      <c r="B216" s="121"/>
      <c r="D216" s="122" t="s">
        <v>75</v>
      </c>
      <c r="E216" s="131" t="s">
        <v>950</v>
      </c>
      <c r="F216" s="131" t="s">
        <v>951</v>
      </c>
      <c r="I216" s="124"/>
      <c r="J216" s="132">
        <f>BK216</f>
        <v>0</v>
      </c>
      <c r="L216" s="121"/>
      <c r="M216" s="126"/>
      <c r="P216" s="127">
        <f>P217</f>
        <v>0</v>
      </c>
      <c r="R216" s="127">
        <f>R217</f>
        <v>0</v>
      </c>
      <c r="T216" s="128">
        <f>T217</f>
        <v>0</v>
      </c>
      <c r="AR216" s="122" t="s">
        <v>86</v>
      </c>
      <c r="AT216" s="129" t="s">
        <v>75</v>
      </c>
      <c r="AU216" s="129" t="s">
        <v>84</v>
      </c>
      <c r="AY216" s="122" t="s">
        <v>145</v>
      </c>
      <c r="BK216" s="130">
        <f>BK217</f>
        <v>0</v>
      </c>
    </row>
    <row r="217" spans="2:65" s="1" customFormat="1" ht="62.65" customHeight="1">
      <c r="B217" s="133"/>
      <c r="C217" s="134" t="s">
        <v>429</v>
      </c>
      <c r="D217" s="134" t="s">
        <v>147</v>
      </c>
      <c r="E217" s="135" t="s">
        <v>952</v>
      </c>
      <c r="F217" s="136" t="s">
        <v>953</v>
      </c>
      <c r="G217" s="137" t="s">
        <v>954</v>
      </c>
      <c r="H217" s="138">
        <v>1</v>
      </c>
      <c r="I217" s="139"/>
      <c r="J217" s="140">
        <f>ROUND(I217*H217,2)</f>
        <v>0</v>
      </c>
      <c r="K217" s="136" t="s">
        <v>1</v>
      </c>
      <c r="L217" s="32"/>
      <c r="M217" s="141" t="s">
        <v>1</v>
      </c>
      <c r="N217" s="142" t="s">
        <v>41</v>
      </c>
      <c r="P217" s="143">
        <f>O217*H217</f>
        <v>0</v>
      </c>
      <c r="Q217" s="143">
        <v>0</v>
      </c>
      <c r="R217" s="143">
        <f>Q217*H217</f>
        <v>0</v>
      </c>
      <c r="S217" s="143">
        <v>0</v>
      </c>
      <c r="T217" s="144">
        <f>S217*H217</f>
        <v>0</v>
      </c>
      <c r="AR217" s="145" t="s">
        <v>291</v>
      </c>
      <c r="AT217" s="145" t="s">
        <v>147</v>
      </c>
      <c r="AU217" s="145" t="s">
        <v>86</v>
      </c>
      <c r="AY217" s="17" t="s">
        <v>145</v>
      </c>
      <c r="BE217" s="146">
        <f>IF(N217="základní",J217,0)</f>
        <v>0</v>
      </c>
      <c r="BF217" s="146">
        <f>IF(N217="snížená",J217,0)</f>
        <v>0</v>
      </c>
      <c r="BG217" s="146">
        <f>IF(N217="zákl. přenesená",J217,0)</f>
        <v>0</v>
      </c>
      <c r="BH217" s="146">
        <f>IF(N217="sníž. přenesená",J217,0)</f>
        <v>0</v>
      </c>
      <c r="BI217" s="146">
        <f>IF(N217="nulová",J217,0)</f>
        <v>0</v>
      </c>
      <c r="BJ217" s="17" t="s">
        <v>84</v>
      </c>
      <c r="BK217" s="146">
        <f>ROUND(I217*H217,2)</f>
        <v>0</v>
      </c>
      <c r="BL217" s="17" t="s">
        <v>291</v>
      </c>
      <c r="BM217" s="145" t="s">
        <v>955</v>
      </c>
    </row>
    <row r="218" spans="2:65" s="11" customFormat="1" ht="25.9" customHeight="1">
      <c r="B218" s="121"/>
      <c r="D218" s="122" t="s">
        <v>75</v>
      </c>
      <c r="E218" s="123" t="s">
        <v>297</v>
      </c>
      <c r="F218" s="123" t="s">
        <v>956</v>
      </c>
      <c r="I218" s="124"/>
      <c r="J218" s="125">
        <f>BK218</f>
        <v>0</v>
      </c>
      <c r="L218" s="121"/>
      <c r="M218" s="126"/>
      <c r="P218" s="127">
        <f>P219</f>
        <v>0</v>
      </c>
      <c r="R218" s="127">
        <f>R219</f>
        <v>0</v>
      </c>
      <c r="T218" s="128">
        <f>T219</f>
        <v>0</v>
      </c>
      <c r="AR218" s="122" t="s">
        <v>183</v>
      </c>
      <c r="AT218" s="129" t="s">
        <v>75</v>
      </c>
      <c r="AU218" s="129" t="s">
        <v>76</v>
      </c>
      <c r="AY218" s="122" t="s">
        <v>145</v>
      </c>
      <c r="BK218" s="130">
        <f>BK219</f>
        <v>0</v>
      </c>
    </row>
    <row r="219" spans="2:65" s="11" customFormat="1" ht="22.9" customHeight="1">
      <c r="B219" s="121"/>
      <c r="D219" s="122" t="s">
        <v>75</v>
      </c>
      <c r="E219" s="131" t="s">
        <v>957</v>
      </c>
      <c r="F219" s="131" t="s">
        <v>958</v>
      </c>
      <c r="I219" s="124"/>
      <c r="J219" s="132">
        <f>BK219</f>
        <v>0</v>
      </c>
      <c r="L219" s="121"/>
      <c r="M219" s="126"/>
      <c r="P219" s="127">
        <f>P220</f>
        <v>0</v>
      </c>
      <c r="R219" s="127">
        <f>R220</f>
        <v>0</v>
      </c>
      <c r="T219" s="128">
        <f>T220</f>
        <v>0</v>
      </c>
      <c r="AR219" s="122" t="s">
        <v>183</v>
      </c>
      <c r="AT219" s="129" t="s">
        <v>75</v>
      </c>
      <c r="AU219" s="129" t="s">
        <v>84</v>
      </c>
      <c r="AY219" s="122" t="s">
        <v>145</v>
      </c>
      <c r="BK219" s="130">
        <f>BK220</f>
        <v>0</v>
      </c>
    </row>
    <row r="220" spans="2:65" s="1" customFormat="1" ht="24.2" customHeight="1">
      <c r="B220" s="133"/>
      <c r="C220" s="134" t="s">
        <v>434</v>
      </c>
      <c r="D220" s="134" t="s">
        <v>147</v>
      </c>
      <c r="E220" s="135" t="s">
        <v>959</v>
      </c>
      <c r="F220" s="136" t="s">
        <v>960</v>
      </c>
      <c r="G220" s="137" t="s">
        <v>954</v>
      </c>
      <c r="H220" s="138">
        <v>1</v>
      </c>
      <c r="I220" s="139"/>
      <c r="J220" s="140">
        <f>ROUND(I220*H220,2)</f>
        <v>0</v>
      </c>
      <c r="K220" s="136" t="s">
        <v>1</v>
      </c>
      <c r="L220" s="32"/>
      <c r="M220" s="185" t="s">
        <v>1</v>
      </c>
      <c r="N220" s="186" t="s">
        <v>41</v>
      </c>
      <c r="O220" s="187"/>
      <c r="P220" s="188">
        <f>O220*H220</f>
        <v>0</v>
      </c>
      <c r="Q220" s="188">
        <v>0</v>
      </c>
      <c r="R220" s="188">
        <f>Q220*H220</f>
        <v>0</v>
      </c>
      <c r="S220" s="188">
        <v>0</v>
      </c>
      <c r="T220" s="189">
        <f>S220*H220</f>
        <v>0</v>
      </c>
      <c r="AR220" s="145" t="s">
        <v>560</v>
      </c>
      <c r="AT220" s="145" t="s">
        <v>147</v>
      </c>
      <c r="AU220" s="145" t="s">
        <v>86</v>
      </c>
      <c r="AY220" s="17" t="s">
        <v>145</v>
      </c>
      <c r="BE220" s="146">
        <f>IF(N220="základní",J220,0)</f>
        <v>0</v>
      </c>
      <c r="BF220" s="146">
        <f>IF(N220="snížená",J220,0)</f>
        <v>0</v>
      </c>
      <c r="BG220" s="146">
        <f>IF(N220="zákl. přenesená",J220,0)</f>
        <v>0</v>
      </c>
      <c r="BH220" s="146">
        <f>IF(N220="sníž. přenesená",J220,0)</f>
        <v>0</v>
      </c>
      <c r="BI220" s="146">
        <f>IF(N220="nulová",J220,0)</f>
        <v>0</v>
      </c>
      <c r="BJ220" s="17" t="s">
        <v>84</v>
      </c>
      <c r="BK220" s="146">
        <f>ROUND(I220*H220,2)</f>
        <v>0</v>
      </c>
      <c r="BL220" s="17" t="s">
        <v>560</v>
      </c>
      <c r="BM220" s="145" t="s">
        <v>961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autoFilter ref="C124:K220" xr:uid="{00000000-0009-0000-0000-000002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100</v>
      </c>
      <c r="L4" s="20"/>
      <c r="M4" s="89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PRODLOUŽENÍ VODOVODU ZUBŘÍ ul. Čertoryje a Pod Javorníkem</v>
      </c>
      <c r="F7" s="238"/>
      <c r="G7" s="238"/>
      <c r="H7" s="238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8" t="s">
        <v>962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31. 7. 2023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2">
        <f>ROUND((SUM(BE118:BE121)),  2)</f>
        <v>0</v>
      </c>
      <c r="I33" s="93">
        <v>0.21</v>
      </c>
      <c r="J33" s="92">
        <f>ROUND(((SUM(BE118:BE121))*I33),  2)</f>
        <v>0</v>
      </c>
      <c r="L33" s="32"/>
    </row>
    <row r="34" spans="2:12" s="1" customFormat="1" ht="14.45" customHeight="1">
      <c r="B34" s="32"/>
      <c r="E34" s="27" t="s">
        <v>42</v>
      </c>
      <c r="F34" s="92">
        <f>ROUND((SUM(BF118:BF121)),  2)</f>
        <v>0</v>
      </c>
      <c r="I34" s="93">
        <v>0.15</v>
      </c>
      <c r="J34" s="92">
        <f>ROUND(((SUM(BF118:BF121))*I34),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2">
        <f>ROUND((SUM(BG118:BG121)),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2">
        <f>ROUND((SUM(BH118:BH121)),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2">
        <f>ROUND((SUM(BI118:BI121)),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PRODLOUŽENÍ VODOVODU ZUBŘÍ ul. Čertoryje a Pod Javorníkem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8" t="str">
        <f>E9</f>
        <v xml:space="preserve">03 - IO 03 Venkovní odběrné zařízení NN </v>
      </c>
      <c r="F87" s="239"/>
      <c r="G87" s="239"/>
      <c r="H87" s="23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Zubří</v>
      </c>
      <c r="I89" s="27" t="s">
        <v>22</v>
      </c>
      <c r="J89" s="52" t="str">
        <f>IF(J12="","",J12)</f>
        <v>31. 7. 2023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Zubří</v>
      </c>
      <c r="I91" s="27" t="s">
        <v>30</v>
      </c>
      <c r="J91" s="30" t="str">
        <f>E21</f>
        <v>Ing.Romana Kašparová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Fajfrová Irena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120</v>
      </c>
      <c r="J96" s="66">
        <f>J118</f>
        <v>0</v>
      </c>
      <c r="L96" s="32"/>
      <c r="AU96" s="17" t="s">
        <v>121</v>
      </c>
    </row>
    <row r="97" spans="2:12" s="8" customFormat="1" ht="24.95" customHeight="1">
      <c r="B97" s="105"/>
      <c r="D97" s="106" t="s">
        <v>870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963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130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7" t="str">
        <f>E7</f>
        <v>PRODLOUŽENÍ VODOVODU ZUBŘÍ ul. Čertoryje a Pod Javorníkem</v>
      </c>
      <c r="F108" s="238"/>
      <c r="G108" s="238"/>
      <c r="H108" s="238"/>
      <c r="L108" s="32"/>
    </row>
    <row r="109" spans="2:12" s="1" customFormat="1" ht="12" customHeight="1">
      <c r="B109" s="32"/>
      <c r="C109" s="27" t="s">
        <v>109</v>
      </c>
      <c r="L109" s="32"/>
    </row>
    <row r="110" spans="2:12" s="1" customFormat="1" ht="16.5" customHeight="1">
      <c r="B110" s="32"/>
      <c r="E110" s="198" t="str">
        <f>E9</f>
        <v xml:space="preserve">03 - IO 03 Venkovní odběrné zařízení NN </v>
      </c>
      <c r="F110" s="239"/>
      <c r="G110" s="239"/>
      <c r="H110" s="239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k.ú. Zubří</v>
      </c>
      <c r="I112" s="27" t="s">
        <v>22</v>
      </c>
      <c r="J112" s="52" t="str">
        <f>IF(J12="","",J12)</f>
        <v>31. 7. 2023</v>
      </c>
      <c r="L112" s="32"/>
    </row>
    <row r="113" spans="2:65" s="1" customFormat="1" ht="6.95" customHeight="1">
      <c r="B113" s="32"/>
      <c r="L113" s="32"/>
    </row>
    <row r="114" spans="2:65" s="1" customFormat="1" ht="25.7" customHeight="1">
      <c r="B114" s="32"/>
      <c r="C114" s="27" t="s">
        <v>24</v>
      </c>
      <c r="F114" s="25" t="str">
        <f>E15</f>
        <v>Město Zubří</v>
      </c>
      <c r="I114" s="27" t="s">
        <v>30</v>
      </c>
      <c r="J114" s="30" t="str">
        <f>E21</f>
        <v>Ing.Romana Kašparová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Fajfrová Irena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3"/>
      <c r="C117" s="114" t="s">
        <v>131</v>
      </c>
      <c r="D117" s="115" t="s">
        <v>61</v>
      </c>
      <c r="E117" s="115" t="s">
        <v>57</v>
      </c>
      <c r="F117" s="115" t="s">
        <v>58</v>
      </c>
      <c r="G117" s="115" t="s">
        <v>132</v>
      </c>
      <c r="H117" s="115" t="s">
        <v>133</v>
      </c>
      <c r="I117" s="115" t="s">
        <v>134</v>
      </c>
      <c r="J117" s="115" t="s">
        <v>119</v>
      </c>
      <c r="K117" s="116" t="s">
        <v>135</v>
      </c>
      <c r="L117" s="113"/>
      <c r="M117" s="59" t="s">
        <v>1</v>
      </c>
      <c r="N117" s="60" t="s">
        <v>40</v>
      </c>
      <c r="O117" s="60" t="s">
        <v>136</v>
      </c>
      <c r="P117" s="60" t="s">
        <v>137</v>
      </c>
      <c r="Q117" s="60" t="s">
        <v>138</v>
      </c>
      <c r="R117" s="60" t="s">
        <v>139</v>
      </c>
      <c r="S117" s="60" t="s">
        <v>140</v>
      </c>
      <c r="T117" s="61" t="s">
        <v>141</v>
      </c>
    </row>
    <row r="118" spans="2:65" s="1" customFormat="1" ht="22.9" customHeight="1">
      <c r="B118" s="32"/>
      <c r="C118" s="64" t="s">
        <v>142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75</v>
      </c>
      <c r="AU118" s="17" t="s">
        <v>121</v>
      </c>
      <c r="BK118" s="120">
        <f>BK119</f>
        <v>0</v>
      </c>
    </row>
    <row r="119" spans="2:65" s="11" customFormat="1" ht="25.9" customHeight="1">
      <c r="B119" s="121"/>
      <c r="D119" s="122" t="s">
        <v>75</v>
      </c>
      <c r="E119" s="123" t="s">
        <v>297</v>
      </c>
      <c r="F119" s="123" t="s">
        <v>956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183</v>
      </c>
      <c r="AT119" s="129" t="s">
        <v>75</v>
      </c>
      <c r="AU119" s="129" t="s">
        <v>76</v>
      </c>
      <c r="AY119" s="122" t="s">
        <v>145</v>
      </c>
      <c r="BK119" s="130">
        <f>BK120</f>
        <v>0</v>
      </c>
    </row>
    <row r="120" spans="2:65" s="11" customFormat="1" ht="22.9" customHeight="1">
      <c r="B120" s="121"/>
      <c r="D120" s="122" t="s">
        <v>75</v>
      </c>
      <c r="E120" s="131" t="s">
        <v>964</v>
      </c>
      <c r="F120" s="131" t="s">
        <v>965</v>
      </c>
      <c r="I120" s="124"/>
      <c r="J120" s="132">
        <f>BK120</f>
        <v>0</v>
      </c>
      <c r="L120" s="121"/>
      <c r="M120" s="126"/>
      <c r="P120" s="127">
        <f>P121</f>
        <v>0</v>
      </c>
      <c r="R120" s="127">
        <f>R121</f>
        <v>0</v>
      </c>
      <c r="T120" s="128">
        <f>T121</f>
        <v>0</v>
      </c>
      <c r="AR120" s="122" t="s">
        <v>183</v>
      </c>
      <c r="AT120" s="129" t="s">
        <v>75</v>
      </c>
      <c r="AU120" s="129" t="s">
        <v>84</v>
      </c>
      <c r="AY120" s="122" t="s">
        <v>145</v>
      </c>
      <c r="BK120" s="130">
        <f>BK121</f>
        <v>0</v>
      </c>
    </row>
    <row r="121" spans="2:65" s="1" customFormat="1" ht="16.5" customHeight="1">
      <c r="B121" s="133"/>
      <c r="C121" s="134" t="s">
        <v>84</v>
      </c>
      <c r="D121" s="134" t="s">
        <v>147</v>
      </c>
      <c r="E121" s="135" t="s">
        <v>966</v>
      </c>
      <c r="F121" s="136" t="s">
        <v>967</v>
      </c>
      <c r="G121" s="137" t="s">
        <v>954</v>
      </c>
      <c r="H121" s="138">
        <v>1</v>
      </c>
      <c r="I121" s="139"/>
      <c r="J121" s="140">
        <f>ROUND(I121*H121,2)</f>
        <v>0</v>
      </c>
      <c r="K121" s="136" t="s">
        <v>1</v>
      </c>
      <c r="L121" s="32"/>
      <c r="M121" s="185" t="s">
        <v>1</v>
      </c>
      <c r="N121" s="186" t="s">
        <v>41</v>
      </c>
      <c r="O121" s="187"/>
      <c r="P121" s="188">
        <f>O121*H121</f>
        <v>0</v>
      </c>
      <c r="Q121" s="188">
        <v>0</v>
      </c>
      <c r="R121" s="188">
        <f>Q121*H121</f>
        <v>0</v>
      </c>
      <c r="S121" s="188">
        <v>0</v>
      </c>
      <c r="T121" s="189">
        <f>S121*H121</f>
        <v>0</v>
      </c>
      <c r="AR121" s="145" t="s">
        <v>560</v>
      </c>
      <c r="AT121" s="145" t="s">
        <v>147</v>
      </c>
      <c r="AU121" s="145" t="s">
        <v>86</v>
      </c>
      <c r="AY121" s="17" t="s">
        <v>145</v>
      </c>
      <c r="BE121" s="146">
        <f>IF(N121="základní",J121,0)</f>
        <v>0</v>
      </c>
      <c r="BF121" s="146">
        <f>IF(N121="snížená",J121,0)</f>
        <v>0</v>
      </c>
      <c r="BG121" s="146">
        <f>IF(N121="zákl. přenesená",J121,0)</f>
        <v>0</v>
      </c>
      <c r="BH121" s="146">
        <f>IF(N121="sníž. přenesená",J121,0)</f>
        <v>0</v>
      </c>
      <c r="BI121" s="146">
        <f>IF(N121="nulová",J121,0)</f>
        <v>0</v>
      </c>
      <c r="BJ121" s="17" t="s">
        <v>84</v>
      </c>
      <c r="BK121" s="146">
        <f>ROUND(I121*H121,2)</f>
        <v>0</v>
      </c>
      <c r="BL121" s="17" t="s">
        <v>560</v>
      </c>
      <c r="BM121" s="145" t="s">
        <v>968</v>
      </c>
    </row>
    <row r="122" spans="2:65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</sheetData>
  <autoFilter ref="C117:K121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3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36" t="s">
        <v>5</v>
      </c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86</v>
      </c>
    </row>
    <row r="4" spans="2:46" ht="24.95" customHeight="1">
      <c r="B4" s="20"/>
      <c r="D4" s="21" t="s">
        <v>100</v>
      </c>
      <c r="L4" s="20"/>
      <c r="M4" s="89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7" t="str">
        <f>'Rekapitulace stavby'!K6</f>
        <v>PRODLOUŽENÍ VODOVODU ZUBŘÍ ul. Čertoryje a Pod Javorníkem</v>
      </c>
      <c r="F7" s="238"/>
      <c r="G7" s="238"/>
      <c r="H7" s="238"/>
      <c r="L7" s="20"/>
    </row>
    <row r="8" spans="2:46" s="1" customFormat="1" ht="12" customHeight="1">
      <c r="B8" s="32"/>
      <c r="D8" s="27" t="s">
        <v>109</v>
      </c>
      <c r="L8" s="32"/>
    </row>
    <row r="9" spans="2:46" s="1" customFormat="1" ht="16.5" customHeight="1">
      <c r="B9" s="32"/>
      <c r="E9" s="198" t="s">
        <v>969</v>
      </c>
      <c r="F9" s="239"/>
      <c r="G9" s="239"/>
      <c r="H9" s="239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31. 7. 2023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0" t="str">
        <f>'Rekapitulace stavby'!E14</f>
        <v>Vyplň údaj</v>
      </c>
      <c r="F18" s="220"/>
      <c r="G18" s="220"/>
      <c r="H18" s="22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90"/>
      <c r="E27" s="225" t="s">
        <v>1</v>
      </c>
      <c r="F27" s="225"/>
      <c r="G27" s="225"/>
      <c r="H27" s="225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36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38</v>
      </c>
      <c r="I32" s="35" t="s">
        <v>37</v>
      </c>
      <c r="J32" s="35" t="s">
        <v>39</v>
      </c>
      <c r="L32" s="32"/>
    </row>
    <row r="33" spans="2:12" s="1" customFormat="1" ht="14.45" customHeight="1">
      <c r="B33" s="32"/>
      <c r="D33" s="55" t="s">
        <v>40</v>
      </c>
      <c r="E33" s="27" t="s">
        <v>41</v>
      </c>
      <c r="F33" s="92">
        <f>ROUND((SUM(BE120:BE130)),  2)</f>
        <v>0</v>
      </c>
      <c r="I33" s="93">
        <v>0.21</v>
      </c>
      <c r="J33" s="92">
        <f>ROUND(((SUM(BE120:BE130))*I33),  2)</f>
        <v>0</v>
      </c>
      <c r="L33" s="32"/>
    </row>
    <row r="34" spans="2:12" s="1" customFormat="1" ht="14.45" customHeight="1">
      <c r="B34" s="32"/>
      <c r="E34" s="27" t="s">
        <v>42</v>
      </c>
      <c r="F34" s="92">
        <f>ROUND((SUM(BF120:BF130)),  2)</f>
        <v>0</v>
      </c>
      <c r="I34" s="93">
        <v>0.15</v>
      </c>
      <c r="J34" s="92">
        <f>ROUND(((SUM(BF120:BF130))*I34),  2)</f>
        <v>0</v>
      </c>
      <c r="L34" s="32"/>
    </row>
    <row r="35" spans="2:12" s="1" customFormat="1" ht="14.45" hidden="1" customHeight="1">
      <c r="B35" s="32"/>
      <c r="E35" s="27" t="s">
        <v>43</v>
      </c>
      <c r="F35" s="92">
        <f>ROUND((SUM(BG120:BG130)),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44</v>
      </c>
      <c r="F36" s="92">
        <f>ROUND((SUM(BH120:BH130)),  2)</f>
        <v>0</v>
      </c>
      <c r="I36" s="93">
        <v>0.15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45</v>
      </c>
      <c r="F37" s="92">
        <f>ROUND((SUM(BI120:BI130)),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46</v>
      </c>
      <c r="E39" s="57"/>
      <c r="F39" s="57"/>
      <c r="G39" s="96" t="s">
        <v>47</v>
      </c>
      <c r="H39" s="97" t="s">
        <v>48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49</v>
      </c>
      <c r="E50" s="42"/>
      <c r="F50" s="42"/>
      <c r="G50" s="41" t="s">
        <v>50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51</v>
      </c>
      <c r="E61" s="34"/>
      <c r="F61" s="100" t="s">
        <v>52</v>
      </c>
      <c r="G61" s="43" t="s">
        <v>51</v>
      </c>
      <c r="H61" s="34"/>
      <c r="I61" s="34"/>
      <c r="J61" s="101" t="s">
        <v>52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53</v>
      </c>
      <c r="E65" s="42"/>
      <c r="F65" s="42"/>
      <c r="G65" s="41" t="s">
        <v>54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51</v>
      </c>
      <c r="E76" s="34"/>
      <c r="F76" s="100" t="s">
        <v>52</v>
      </c>
      <c r="G76" s="43" t="s">
        <v>51</v>
      </c>
      <c r="H76" s="34"/>
      <c r="I76" s="34"/>
      <c r="J76" s="101" t="s">
        <v>52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117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7" t="str">
        <f>E7</f>
        <v>PRODLOUŽENÍ VODOVODU ZUBŘÍ ul. Čertoryje a Pod Javorníkem</v>
      </c>
      <c r="F85" s="238"/>
      <c r="G85" s="238"/>
      <c r="H85" s="238"/>
      <c r="L85" s="32"/>
    </row>
    <row r="86" spans="2:47" s="1" customFormat="1" ht="12" customHeight="1">
      <c r="B86" s="32"/>
      <c r="C86" s="27" t="s">
        <v>109</v>
      </c>
      <c r="L86" s="32"/>
    </row>
    <row r="87" spans="2:47" s="1" customFormat="1" ht="16.5" customHeight="1">
      <c r="B87" s="32"/>
      <c r="E87" s="198" t="str">
        <f>E9</f>
        <v>04 - Vedlejší rozpočtové náklady</v>
      </c>
      <c r="F87" s="239"/>
      <c r="G87" s="239"/>
      <c r="H87" s="239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k.ú. Zubří</v>
      </c>
      <c r="I89" s="27" t="s">
        <v>22</v>
      </c>
      <c r="J89" s="52" t="str">
        <f>IF(J12="","",J12)</f>
        <v>31. 7. 2023</v>
      </c>
      <c r="L89" s="32"/>
    </row>
    <row r="90" spans="2:47" s="1" customFormat="1" ht="6.95" customHeight="1">
      <c r="B90" s="32"/>
      <c r="L90" s="32"/>
    </row>
    <row r="91" spans="2:47" s="1" customFormat="1" ht="25.7" customHeight="1">
      <c r="B91" s="32"/>
      <c r="C91" s="27" t="s">
        <v>24</v>
      </c>
      <c r="F91" s="25" t="str">
        <f>E15</f>
        <v>Město Zubří</v>
      </c>
      <c r="I91" s="27" t="s">
        <v>30</v>
      </c>
      <c r="J91" s="30" t="str">
        <f>E21</f>
        <v>Ing.Romana Kašparová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Fajfrová Irena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118</v>
      </c>
      <c r="D94" s="94"/>
      <c r="E94" s="94"/>
      <c r="F94" s="94"/>
      <c r="G94" s="94"/>
      <c r="H94" s="94"/>
      <c r="I94" s="94"/>
      <c r="J94" s="103" t="s">
        <v>119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120</v>
      </c>
      <c r="J96" s="66">
        <f>J120</f>
        <v>0</v>
      </c>
      <c r="L96" s="32"/>
      <c r="AU96" s="17" t="s">
        <v>121</v>
      </c>
    </row>
    <row r="97" spans="2:12" s="8" customFormat="1" ht="24.95" customHeight="1">
      <c r="B97" s="105"/>
      <c r="D97" s="106" t="s">
        <v>970</v>
      </c>
      <c r="E97" s="107"/>
      <c r="F97" s="107"/>
      <c r="G97" s="107"/>
      <c r="H97" s="107"/>
      <c r="I97" s="107"/>
      <c r="J97" s="108">
        <f>J121</f>
        <v>0</v>
      </c>
      <c r="L97" s="105"/>
    </row>
    <row r="98" spans="2:12" s="9" customFormat="1" ht="19.899999999999999" customHeight="1">
      <c r="B98" s="109"/>
      <c r="D98" s="110" t="s">
        <v>971</v>
      </c>
      <c r="E98" s="111"/>
      <c r="F98" s="111"/>
      <c r="G98" s="111"/>
      <c r="H98" s="111"/>
      <c r="I98" s="111"/>
      <c r="J98" s="112">
        <f>J122</f>
        <v>0</v>
      </c>
      <c r="L98" s="109"/>
    </row>
    <row r="99" spans="2:12" s="9" customFormat="1" ht="19.899999999999999" customHeight="1">
      <c r="B99" s="109"/>
      <c r="D99" s="110" t="s">
        <v>972</v>
      </c>
      <c r="E99" s="111"/>
      <c r="F99" s="111"/>
      <c r="G99" s="111"/>
      <c r="H99" s="111"/>
      <c r="I99" s="111"/>
      <c r="J99" s="112">
        <f>J126</f>
        <v>0</v>
      </c>
      <c r="L99" s="109"/>
    </row>
    <row r="100" spans="2:12" s="9" customFormat="1" ht="19.899999999999999" customHeight="1">
      <c r="B100" s="109"/>
      <c r="D100" s="110" t="s">
        <v>973</v>
      </c>
      <c r="E100" s="111"/>
      <c r="F100" s="111"/>
      <c r="G100" s="111"/>
      <c r="H100" s="111"/>
      <c r="I100" s="111"/>
      <c r="J100" s="112">
        <f>J129</f>
        <v>0</v>
      </c>
      <c r="L100" s="109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130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16.5" customHeight="1">
      <c r="B110" s="32"/>
      <c r="E110" s="237" t="str">
        <f>E7</f>
        <v>PRODLOUŽENÍ VODOVODU ZUBŘÍ ul. Čertoryje a Pod Javorníkem</v>
      </c>
      <c r="F110" s="238"/>
      <c r="G110" s="238"/>
      <c r="H110" s="238"/>
      <c r="L110" s="32"/>
    </row>
    <row r="111" spans="2:12" s="1" customFormat="1" ht="12" customHeight="1">
      <c r="B111" s="32"/>
      <c r="C111" s="27" t="s">
        <v>109</v>
      </c>
      <c r="L111" s="32"/>
    </row>
    <row r="112" spans="2:12" s="1" customFormat="1" ht="16.5" customHeight="1">
      <c r="B112" s="32"/>
      <c r="E112" s="198" t="str">
        <f>E9</f>
        <v>04 - Vedlejší rozpočtové náklady</v>
      </c>
      <c r="F112" s="239"/>
      <c r="G112" s="239"/>
      <c r="H112" s="239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k.ú. Zubří</v>
      </c>
      <c r="I114" s="27" t="s">
        <v>22</v>
      </c>
      <c r="J114" s="52" t="str">
        <f>IF(J12="","",J12)</f>
        <v>31. 7. 2023</v>
      </c>
      <c r="L114" s="32"/>
    </row>
    <row r="115" spans="2:65" s="1" customFormat="1" ht="6.95" customHeight="1">
      <c r="B115" s="32"/>
      <c r="L115" s="32"/>
    </row>
    <row r="116" spans="2:65" s="1" customFormat="1" ht="25.7" customHeight="1">
      <c r="B116" s="32"/>
      <c r="C116" s="27" t="s">
        <v>24</v>
      </c>
      <c r="F116" s="25" t="str">
        <f>E15</f>
        <v>Město Zubří</v>
      </c>
      <c r="I116" s="27" t="s">
        <v>30</v>
      </c>
      <c r="J116" s="30" t="str">
        <f>E21</f>
        <v>Ing.Romana Kašparová</v>
      </c>
      <c r="L116" s="32"/>
    </row>
    <row r="117" spans="2:65" s="1" customFormat="1" ht="15.2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Fajfrová Irena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3"/>
      <c r="C119" s="114" t="s">
        <v>131</v>
      </c>
      <c r="D119" s="115" t="s">
        <v>61</v>
      </c>
      <c r="E119" s="115" t="s">
        <v>57</v>
      </c>
      <c r="F119" s="115" t="s">
        <v>58</v>
      </c>
      <c r="G119" s="115" t="s">
        <v>132</v>
      </c>
      <c r="H119" s="115" t="s">
        <v>133</v>
      </c>
      <c r="I119" s="115" t="s">
        <v>134</v>
      </c>
      <c r="J119" s="115" t="s">
        <v>119</v>
      </c>
      <c r="K119" s="116" t="s">
        <v>135</v>
      </c>
      <c r="L119" s="113"/>
      <c r="M119" s="59" t="s">
        <v>1</v>
      </c>
      <c r="N119" s="60" t="s">
        <v>40</v>
      </c>
      <c r="O119" s="60" t="s">
        <v>136</v>
      </c>
      <c r="P119" s="60" t="s">
        <v>137</v>
      </c>
      <c r="Q119" s="60" t="s">
        <v>138</v>
      </c>
      <c r="R119" s="60" t="s">
        <v>139</v>
      </c>
      <c r="S119" s="60" t="s">
        <v>140</v>
      </c>
      <c r="T119" s="61" t="s">
        <v>141</v>
      </c>
    </row>
    <row r="120" spans="2:65" s="1" customFormat="1" ht="22.9" customHeight="1">
      <c r="B120" s="32"/>
      <c r="C120" s="64" t="s">
        <v>142</v>
      </c>
      <c r="J120" s="117">
        <f>BK120</f>
        <v>0</v>
      </c>
      <c r="L120" s="32"/>
      <c r="M120" s="62"/>
      <c r="N120" s="53"/>
      <c r="O120" s="53"/>
      <c r="P120" s="118">
        <f>P121</f>
        <v>0</v>
      </c>
      <c r="Q120" s="53"/>
      <c r="R120" s="118">
        <f>R121</f>
        <v>0</v>
      </c>
      <c r="S120" s="53"/>
      <c r="T120" s="119">
        <f>T121</f>
        <v>0</v>
      </c>
      <c r="AT120" s="17" t="s">
        <v>75</v>
      </c>
      <c r="AU120" s="17" t="s">
        <v>121</v>
      </c>
      <c r="BK120" s="120">
        <f>BK121</f>
        <v>0</v>
      </c>
    </row>
    <row r="121" spans="2:65" s="11" customFormat="1" ht="25.9" customHeight="1">
      <c r="B121" s="121"/>
      <c r="D121" s="122" t="s">
        <v>75</v>
      </c>
      <c r="E121" s="123" t="s">
        <v>974</v>
      </c>
      <c r="F121" s="123" t="s">
        <v>94</v>
      </c>
      <c r="I121" s="124"/>
      <c r="J121" s="125">
        <f>BK121</f>
        <v>0</v>
      </c>
      <c r="L121" s="121"/>
      <c r="M121" s="126"/>
      <c r="P121" s="127">
        <f>P122+P126+P129</f>
        <v>0</v>
      </c>
      <c r="R121" s="127">
        <f>R122+R126+R129</f>
        <v>0</v>
      </c>
      <c r="T121" s="128">
        <f>T122+T126+T129</f>
        <v>0</v>
      </c>
      <c r="AR121" s="122" t="s">
        <v>198</v>
      </c>
      <c r="AT121" s="129" t="s">
        <v>75</v>
      </c>
      <c r="AU121" s="129" t="s">
        <v>76</v>
      </c>
      <c r="AY121" s="122" t="s">
        <v>145</v>
      </c>
      <c r="BK121" s="130">
        <f>BK122+BK126+BK129</f>
        <v>0</v>
      </c>
    </row>
    <row r="122" spans="2:65" s="11" customFormat="1" ht="22.9" customHeight="1">
      <c r="B122" s="121"/>
      <c r="D122" s="122" t="s">
        <v>75</v>
      </c>
      <c r="E122" s="131" t="s">
        <v>975</v>
      </c>
      <c r="F122" s="131" t="s">
        <v>976</v>
      </c>
      <c r="I122" s="124"/>
      <c r="J122" s="132">
        <f>BK122</f>
        <v>0</v>
      </c>
      <c r="L122" s="121"/>
      <c r="M122" s="126"/>
      <c r="P122" s="127">
        <f>SUM(P123:P125)</f>
        <v>0</v>
      </c>
      <c r="R122" s="127">
        <f>SUM(R123:R125)</f>
        <v>0</v>
      </c>
      <c r="T122" s="128">
        <f>SUM(T123:T125)</f>
        <v>0</v>
      </c>
      <c r="AR122" s="122" t="s">
        <v>198</v>
      </c>
      <c r="AT122" s="129" t="s">
        <v>75</v>
      </c>
      <c r="AU122" s="129" t="s">
        <v>84</v>
      </c>
      <c r="AY122" s="122" t="s">
        <v>145</v>
      </c>
      <c r="BK122" s="130">
        <f>SUM(BK123:BK125)</f>
        <v>0</v>
      </c>
    </row>
    <row r="123" spans="2:65" s="1" customFormat="1" ht="16.5" customHeight="1">
      <c r="B123" s="133"/>
      <c r="C123" s="134" t="s">
        <v>84</v>
      </c>
      <c r="D123" s="134" t="s">
        <v>147</v>
      </c>
      <c r="E123" s="135" t="s">
        <v>977</v>
      </c>
      <c r="F123" s="136" t="s">
        <v>978</v>
      </c>
      <c r="G123" s="137" t="s">
        <v>954</v>
      </c>
      <c r="H123" s="138">
        <v>1</v>
      </c>
      <c r="I123" s="139"/>
      <c r="J123" s="140">
        <f>ROUND(I123*H123,2)</f>
        <v>0</v>
      </c>
      <c r="K123" s="136" t="s">
        <v>151</v>
      </c>
      <c r="L123" s="32"/>
      <c r="M123" s="141" t="s">
        <v>1</v>
      </c>
      <c r="N123" s="142" t="s">
        <v>41</v>
      </c>
      <c r="P123" s="143">
        <f>O123*H123</f>
        <v>0</v>
      </c>
      <c r="Q123" s="143">
        <v>0</v>
      </c>
      <c r="R123" s="143">
        <f>Q123*H123</f>
        <v>0</v>
      </c>
      <c r="S123" s="143">
        <v>0</v>
      </c>
      <c r="T123" s="144">
        <f>S123*H123</f>
        <v>0</v>
      </c>
      <c r="AR123" s="145" t="s">
        <v>979</v>
      </c>
      <c r="AT123" s="145" t="s">
        <v>147</v>
      </c>
      <c r="AU123" s="145" t="s">
        <v>86</v>
      </c>
      <c r="AY123" s="17" t="s">
        <v>145</v>
      </c>
      <c r="BE123" s="146">
        <f>IF(N123="základní",J123,0)</f>
        <v>0</v>
      </c>
      <c r="BF123" s="146">
        <f>IF(N123="snížená",J123,0)</f>
        <v>0</v>
      </c>
      <c r="BG123" s="146">
        <f>IF(N123="zákl. přenesená",J123,0)</f>
        <v>0</v>
      </c>
      <c r="BH123" s="146">
        <f>IF(N123="sníž. přenesená",J123,0)</f>
        <v>0</v>
      </c>
      <c r="BI123" s="146">
        <f>IF(N123="nulová",J123,0)</f>
        <v>0</v>
      </c>
      <c r="BJ123" s="17" t="s">
        <v>84</v>
      </c>
      <c r="BK123" s="146">
        <f>ROUND(I123*H123,2)</f>
        <v>0</v>
      </c>
      <c r="BL123" s="17" t="s">
        <v>979</v>
      </c>
      <c r="BM123" s="145" t="s">
        <v>980</v>
      </c>
    </row>
    <row r="124" spans="2:65" s="1" customFormat="1" ht="16.5" customHeight="1">
      <c r="B124" s="133"/>
      <c r="C124" s="134" t="s">
        <v>86</v>
      </c>
      <c r="D124" s="134" t="s">
        <v>147</v>
      </c>
      <c r="E124" s="135" t="s">
        <v>981</v>
      </c>
      <c r="F124" s="136" t="s">
        <v>982</v>
      </c>
      <c r="G124" s="137" t="s">
        <v>954</v>
      </c>
      <c r="H124" s="138">
        <v>1</v>
      </c>
      <c r="I124" s="139"/>
      <c r="J124" s="140">
        <f>ROUND(I124*H124,2)</f>
        <v>0</v>
      </c>
      <c r="K124" s="136" t="s">
        <v>151</v>
      </c>
      <c r="L124" s="32"/>
      <c r="M124" s="141" t="s">
        <v>1</v>
      </c>
      <c r="N124" s="142" t="s">
        <v>41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979</v>
      </c>
      <c r="AT124" s="145" t="s">
        <v>147</v>
      </c>
      <c r="AU124" s="145" t="s">
        <v>86</v>
      </c>
      <c r="AY124" s="17" t="s">
        <v>145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84</v>
      </c>
      <c r="BK124" s="146">
        <f>ROUND(I124*H124,2)</f>
        <v>0</v>
      </c>
      <c r="BL124" s="17" t="s">
        <v>979</v>
      </c>
      <c r="BM124" s="145" t="s">
        <v>983</v>
      </c>
    </row>
    <row r="125" spans="2:65" s="1" customFormat="1" ht="16.5" customHeight="1">
      <c r="B125" s="133"/>
      <c r="C125" s="134" t="s">
        <v>183</v>
      </c>
      <c r="D125" s="134" t="s">
        <v>147</v>
      </c>
      <c r="E125" s="135" t="s">
        <v>984</v>
      </c>
      <c r="F125" s="136" t="s">
        <v>985</v>
      </c>
      <c r="G125" s="137" t="s">
        <v>954</v>
      </c>
      <c r="H125" s="138">
        <v>1</v>
      </c>
      <c r="I125" s="139"/>
      <c r="J125" s="140">
        <f>ROUND(I125*H125,2)</f>
        <v>0</v>
      </c>
      <c r="K125" s="136" t="s">
        <v>151</v>
      </c>
      <c r="L125" s="32"/>
      <c r="M125" s="141" t="s">
        <v>1</v>
      </c>
      <c r="N125" s="142" t="s">
        <v>41</v>
      </c>
      <c r="P125" s="143">
        <f>O125*H125</f>
        <v>0</v>
      </c>
      <c r="Q125" s="143">
        <v>0</v>
      </c>
      <c r="R125" s="143">
        <f>Q125*H125</f>
        <v>0</v>
      </c>
      <c r="S125" s="143">
        <v>0</v>
      </c>
      <c r="T125" s="144">
        <f>S125*H125</f>
        <v>0</v>
      </c>
      <c r="AR125" s="145" t="s">
        <v>979</v>
      </c>
      <c r="AT125" s="145" t="s">
        <v>147</v>
      </c>
      <c r="AU125" s="145" t="s">
        <v>86</v>
      </c>
      <c r="AY125" s="17" t="s">
        <v>145</v>
      </c>
      <c r="BE125" s="146">
        <f>IF(N125="základní",J125,0)</f>
        <v>0</v>
      </c>
      <c r="BF125" s="146">
        <f>IF(N125="snížená",J125,0)</f>
        <v>0</v>
      </c>
      <c r="BG125" s="146">
        <f>IF(N125="zákl. přenesená",J125,0)</f>
        <v>0</v>
      </c>
      <c r="BH125" s="146">
        <f>IF(N125="sníž. přenesená",J125,0)</f>
        <v>0</v>
      </c>
      <c r="BI125" s="146">
        <f>IF(N125="nulová",J125,0)</f>
        <v>0</v>
      </c>
      <c r="BJ125" s="17" t="s">
        <v>84</v>
      </c>
      <c r="BK125" s="146">
        <f>ROUND(I125*H125,2)</f>
        <v>0</v>
      </c>
      <c r="BL125" s="17" t="s">
        <v>979</v>
      </c>
      <c r="BM125" s="145" t="s">
        <v>986</v>
      </c>
    </row>
    <row r="126" spans="2:65" s="11" customFormat="1" ht="22.9" customHeight="1">
      <c r="B126" s="121"/>
      <c r="D126" s="122" t="s">
        <v>75</v>
      </c>
      <c r="E126" s="131" t="s">
        <v>987</v>
      </c>
      <c r="F126" s="131" t="s">
        <v>988</v>
      </c>
      <c r="I126" s="124"/>
      <c r="J126" s="132">
        <f>BK126</f>
        <v>0</v>
      </c>
      <c r="L126" s="121"/>
      <c r="M126" s="126"/>
      <c r="P126" s="127">
        <f>SUM(P127:P128)</f>
        <v>0</v>
      </c>
      <c r="R126" s="127">
        <f>SUM(R127:R128)</f>
        <v>0</v>
      </c>
      <c r="T126" s="128">
        <f>SUM(T127:T128)</f>
        <v>0</v>
      </c>
      <c r="AR126" s="122" t="s">
        <v>198</v>
      </c>
      <c r="AT126" s="129" t="s">
        <v>75</v>
      </c>
      <c r="AU126" s="129" t="s">
        <v>84</v>
      </c>
      <c r="AY126" s="122" t="s">
        <v>145</v>
      </c>
      <c r="BK126" s="130">
        <f>SUM(BK127:BK128)</f>
        <v>0</v>
      </c>
    </row>
    <row r="127" spans="2:65" s="1" customFormat="1" ht="16.5" customHeight="1">
      <c r="B127" s="133"/>
      <c r="C127" s="134" t="s">
        <v>152</v>
      </c>
      <c r="D127" s="134" t="s">
        <v>147</v>
      </c>
      <c r="E127" s="135" t="s">
        <v>989</v>
      </c>
      <c r="F127" s="136" t="s">
        <v>988</v>
      </c>
      <c r="G127" s="137" t="s">
        <v>954</v>
      </c>
      <c r="H127" s="138">
        <v>1</v>
      </c>
      <c r="I127" s="139"/>
      <c r="J127" s="140">
        <f>ROUND(I127*H127,2)</f>
        <v>0</v>
      </c>
      <c r="K127" s="136" t="s">
        <v>151</v>
      </c>
      <c r="L127" s="32"/>
      <c r="M127" s="141" t="s">
        <v>1</v>
      </c>
      <c r="N127" s="142" t="s">
        <v>41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979</v>
      </c>
      <c r="AT127" s="145" t="s">
        <v>147</v>
      </c>
      <c r="AU127" s="145" t="s">
        <v>86</v>
      </c>
      <c r="AY127" s="17" t="s">
        <v>145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84</v>
      </c>
      <c r="BK127" s="146">
        <f>ROUND(I127*H127,2)</f>
        <v>0</v>
      </c>
      <c r="BL127" s="17" t="s">
        <v>979</v>
      </c>
      <c r="BM127" s="145" t="s">
        <v>990</v>
      </c>
    </row>
    <row r="128" spans="2:65" s="1" customFormat="1" ht="16.5" customHeight="1">
      <c r="B128" s="133"/>
      <c r="C128" s="134" t="s">
        <v>198</v>
      </c>
      <c r="D128" s="134" t="s">
        <v>147</v>
      </c>
      <c r="E128" s="135" t="s">
        <v>991</v>
      </c>
      <c r="F128" s="136" t="s">
        <v>992</v>
      </c>
      <c r="G128" s="137" t="s">
        <v>954</v>
      </c>
      <c r="H128" s="138">
        <v>1</v>
      </c>
      <c r="I128" s="139"/>
      <c r="J128" s="140">
        <f>ROUND(I128*H128,2)</f>
        <v>0</v>
      </c>
      <c r="K128" s="136" t="s">
        <v>151</v>
      </c>
      <c r="L128" s="32"/>
      <c r="M128" s="141" t="s">
        <v>1</v>
      </c>
      <c r="N128" s="142" t="s">
        <v>41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979</v>
      </c>
      <c r="AT128" s="145" t="s">
        <v>147</v>
      </c>
      <c r="AU128" s="145" t="s">
        <v>86</v>
      </c>
      <c r="AY128" s="17" t="s">
        <v>145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84</v>
      </c>
      <c r="BK128" s="146">
        <f>ROUND(I128*H128,2)</f>
        <v>0</v>
      </c>
      <c r="BL128" s="17" t="s">
        <v>979</v>
      </c>
      <c r="BM128" s="145" t="s">
        <v>993</v>
      </c>
    </row>
    <row r="129" spans="2:65" s="11" customFormat="1" ht="22.9" customHeight="1">
      <c r="B129" s="121"/>
      <c r="D129" s="122" t="s">
        <v>75</v>
      </c>
      <c r="E129" s="131" t="s">
        <v>994</v>
      </c>
      <c r="F129" s="131" t="s">
        <v>995</v>
      </c>
      <c r="I129" s="124"/>
      <c r="J129" s="132">
        <f>BK129</f>
        <v>0</v>
      </c>
      <c r="L129" s="121"/>
      <c r="M129" s="126"/>
      <c r="P129" s="127">
        <f>P130</f>
        <v>0</v>
      </c>
      <c r="R129" s="127">
        <f>R130</f>
        <v>0</v>
      </c>
      <c r="T129" s="128">
        <f>T130</f>
        <v>0</v>
      </c>
      <c r="AR129" s="122" t="s">
        <v>198</v>
      </c>
      <c r="AT129" s="129" t="s">
        <v>75</v>
      </c>
      <c r="AU129" s="129" t="s">
        <v>84</v>
      </c>
      <c r="AY129" s="122" t="s">
        <v>145</v>
      </c>
      <c r="BK129" s="130">
        <f>BK130</f>
        <v>0</v>
      </c>
    </row>
    <row r="130" spans="2:65" s="1" customFormat="1" ht="16.5" customHeight="1">
      <c r="B130" s="133"/>
      <c r="C130" s="134" t="s">
        <v>203</v>
      </c>
      <c r="D130" s="134" t="s">
        <v>147</v>
      </c>
      <c r="E130" s="135" t="s">
        <v>996</v>
      </c>
      <c r="F130" s="136" t="s">
        <v>997</v>
      </c>
      <c r="G130" s="137" t="s">
        <v>954</v>
      </c>
      <c r="H130" s="138">
        <v>1</v>
      </c>
      <c r="I130" s="139"/>
      <c r="J130" s="140">
        <f>ROUND(I130*H130,2)</f>
        <v>0</v>
      </c>
      <c r="K130" s="136" t="s">
        <v>151</v>
      </c>
      <c r="L130" s="32"/>
      <c r="M130" s="185" t="s">
        <v>1</v>
      </c>
      <c r="N130" s="186" t="s">
        <v>41</v>
      </c>
      <c r="O130" s="187"/>
      <c r="P130" s="188">
        <f>O130*H130</f>
        <v>0</v>
      </c>
      <c r="Q130" s="188">
        <v>0</v>
      </c>
      <c r="R130" s="188">
        <f>Q130*H130</f>
        <v>0</v>
      </c>
      <c r="S130" s="188">
        <v>0</v>
      </c>
      <c r="T130" s="189">
        <f>S130*H130</f>
        <v>0</v>
      </c>
      <c r="AR130" s="145" t="s">
        <v>979</v>
      </c>
      <c r="AT130" s="145" t="s">
        <v>147</v>
      </c>
      <c r="AU130" s="145" t="s">
        <v>86</v>
      </c>
      <c r="AY130" s="17" t="s">
        <v>145</v>
      </c>
      <c r="BE130" s="146">
        <f>IF(N130="základní",J130,0)</f>
        <v>0</v>
      </c>
      <c r="BF130" s="146">
        <f>IF(N130="snížená",J130,0)</f>
        <v>0</v>
      </c>
      <c r="BG130" s="146">
        <f>IF(N130="zákl. přenesená",J130,0)</f>
        <v>0</v>
      </c>
      <c r="BH130" s="146">
        <f>IF(N130="sníž. přenesená",J130,0)</f>
        <v>0</v>
      </c>
      <c r="BI130" s="146">
        <f>IF(N130="nulová",J130,0)</f>
        <v>0</v>
      </c>
      <c r="BJ130" s="17" t="s">
        <v>84</v>
      </c>
      <c r="BK130" s="146">
        <f>ROUND(I130*H130,2)</f>
        <v>0</v>
      </c>
      <c r="BL130" s="17" t="s">
        <v>979</v>
      </c>
      <c r="BM130" s="145" t="s">
        <v>998</v>
      </c>
    </row>
    <row r="131" spans="2:65" s="1" customFormat="1" ht="6.95" customHeight="1">
      <c r="B131" s="44"/>
      <c r="C131" s="45"/>
      <c r="D131" s="45"/>
      <c r="E131" s="45"/>
      <c r="F131" s="45"/>
      <c r="G131" s="45"/>
      <c r="H131" s="45"/>
      <c r="I131" s="45"/>
      <c r="J131" s="45"/>
      <c r="K131" s="45"/>
      <c r="L131" s="32"/>
    </row>
  </sheetData>
  <autoFilter ref="C119:K130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302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999</v>
      </c>
      <c r="H4" s="20"/>
    </row>
    <row r="5" spans="2:8" ht="12" customHeight="1">
      <c r="B5" s="20"/>
      <c r="C5" s="24" t="s">
        <v>13</v>
      </c>
      <c r="D5" s="225" t="s">
        <v>14</v>
      </c>
      <c r="E5" s="221"/>
      <c r="F5" s="221"/>
      <c r="H5" s="20"/>
    </row>
    <row r="6" spans="2:8" ht="36.950000000000003" customHeight="1">
      <c r="B6" s="20"/>
      <c r="C6" s="26" t="s">
        <v>16</v>
      </c>
      <c r="D6" s="222" t="s">
        <v>17</v>
      </c>
      <c r="E6" s="221"/>
      <c r="F6" s="221"/>
      <c r="H6" s="20"/>
    </row>
    <row r="7" spans="2:8" ht="16.5" customHeight="1">
      <c r="B7" s="20"/>
      <c r="C7" s="27" t="s">
        <v>22</v>
      </c>
      <c r="D7" s="52" t="str">
        <f>'Rekapitulace stavby'!AN8</f>
        <v>31. 7. 2023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3"/>
      <c r="C9" s="114" t="s">
        <v>57</v>
      </c>
      <c r="D9" s="115" t="s">
        <v>58</v>
      </c>
      <c r="E9" s="115" t="s">
        <v>132</v>
      </c>
      <c r="F9" s="116" t="s">
        <v>1000</v>
      </c>
      <c r="H9" s="113"/>
    </row>
    <row r="10" spans="2:8" s="1" customFormat="1" ht="26.45" customHeight="1">
      <c r="B10" s="32"/>
      <c r="C10" s="190" t="s">
        <v>1001</v>
      </c>
      <c r="D10" s="190" t="s">
        <v>82</v>
      </c>
      <c r="H10" s="32"/>
    </row>
    <row r="11" spans="2:8" s="1" customFormat="1" ht="16.899999999999999" customHeight="1">
      <c r="B11" s="32"/>
      <c r="C11" s="191" t="s">
        <v>101</v>
      </c>
      <c r="D11" s="192" t="s">
        <v>1</v>
      </c>
      <c r="E11" s="193" t="s">
        <v>1</v>
      </c>
      <c r="F11" s="194">
        <v>172.45</v>
      </c>
      <c r="H11" s="32"/>
    </row>
    <row r="12" spans="2:8" s="1" customFormat="1" ht="16.899999999999999" customHeight="1">
      <c r="B12" s="32"/>
      <c r="C12" s="195" t="s">
        <v>1</v>
      </c>
      <c r="D12" s="195" t="s">
        <v>158</v>
      </c>
      <c r="E12" s="17" t="s">
        <v>1</v>
      </c>
      <c r="F12" s="196">
        <v>0</v>
      </c>
      <c r="H12" s="32"/>
    </row>
    <row r="13" spans="2:8" s="1" customFormat="1" ht="16.899999999999999" customHeight="1">
      <c r="B13" s="32"/>
      <c r="C13" s="195" t="s">
        <v>1</v>
      </c>
      <c r="D13" s="195" t="s">
        <v>159</v>
      </c>
      <c r="E13" s="17" t="s">
        <v>1</v>
      </c>
      <c r="F13" s="196">
        <v>5</v>
      </c>
      <c r="H13" s="32"/>
    </row>
    <row r="14" spans="2:8" s="1" customFormat="1" ht="16.899999999999999" customHeight="1">
      <c r="B14" s="32"/>
      <c r="C14" s="195" t="s">
        <v>1</v>
      </c>
      <c r="D14" s="195" t="s">
        <v>160</v>
      </c>
      <c r="E14" s="17" t="s">
        <v>1</v>
      </c>
      <c r="F14" s="196">
        <v>0</v>
      </c>
      <c r="H14" s="32"/>
    </row>
    <row r="15" spans="2:8" s="1" customFormat="1" ht="16.899999999999999" customHeight="1">
      <c r="B15" s="32"/>
      <c r="C15" s="195" t="s">
        <v>1</v>
      </c>
      <c r="D15" s="195" t="s">
        <v>161</v>
      </c>
      <c r="E15" s="17" t="s">
        <v>1</v>
      </c>
      <c r="F15" s="196">
        <v>20</v>
      </c>
      <c r="H15" s="32"/>
    </row>
    <row r="16" spans="2:8" s="1" customFormat="1" ht="16.899999999999999" customHeight="1">
      <c r="B16" s="32"/>
      <c r="C16" s="195" t="s">
        <v>1</v>
      </c>
      <c r="D16" s="195" t="s">
        <v>162</v>
      </c>
      <c r="E16" s="17" t="s">
        <v>1</v>
      </c>
      <c r="F16" s="196">
        <v>0</v>
      </c>
      <c r="H16" s="32"/>
    </row>
    <row r="17" spans="2:8" s="1" customFormat="1" ht="16.899999999999999" customHeight="1">
      <c r="B17" s="32"/>
      <c r="C17" s="195" t="s">
        <v>1</v>
      </c>
      <c r="D17" s="195" t="s">
        <v>163</v>
      </c>
      <c r="E17" s="17" t="s">
        <v>1</v>
      </c>
      <c r="F17" s="196">
        <v>11.6</v>
      </c>
      <c r="H17" s="32"/>
    </row>
    <row r="18" spans="2:8" s="1" customFormat="1" ht="16.899999999999999" customHeight="1">
      <c r="B18" s="32"/>
      <c r="C18" s="195" t="s">
        <v>1</v>
      </c>
      <c r="D18" s="195" t="s">
        <v>164</v>
      </c>
      <c r="E18" s="17" t="s">
        <v>1</v>
      </c>
      <c r="F18" s="196">
        <v>0</v>
      </c>
      <c r="H18" s="32"/>
    </row>
    <row r="19" spans="2:8" s="1" customFormat="1" ht="16.899999999999999" customHeight="1">
      <c r="B19" s="32"/>
      <c r="C19" s="195" t="s">
        <v>1</v>
      </c>
      <c r="D19" s="195" t="s">
        <v>165</v>
      </c>
      <c r="E19" s="17" t="s">
        <v>1</v>
      </c>
      <c r="F19" s="196">
        <v>6.3</v>
      </c>
      <c r="H19" s="32"/>
    </row>
    <row r="20" spans="2:8" s="1" customFormat="1" ht="16.899999999999999" customHeight="1">
      <c r="B20" s="32"/>
      <c r="C20" s="195" t="s">
        <v>1</v>
      </c>
      <c r="D20" s="195" t="s">
        <v>166</v>
      </c>
      <c r="E20" s="17" t="s">
        <v>1</v>
      </c>
      <c r="F20" s="196">
        <v>0</v>
      </c>
      <c r="H20" s="32"/>
    </row>
    <row r="21" spans="2:8" s="1" customFormat="1" ht="16.899999999999999" customHeight="1">
      <c r="B21" s="32"/>
      <c r="C21" s="195" t="s">
        <v>1</v>
      </c>
      <c r="D21" s="195" t="s">
        <v>167</v>
      </c>
      <c r="E21" s="17" t="s">
        <v>1</v>
      </c>
      <c r="F21" s="196">
        <v>2.5</v>
      </c>
      <c r="H21" s="32"/>
    </row>
    <row r="22" spans="2:8" s="1" customFormat="1" ht="16.899999999999999" customHeight="1">
      <c r="B22" s="32"/>
      <c r="C22" s="195" t="s">
        <v>1</v>
      </c>
      <c r="D22" s="195" t="s">
        <v>168</v>
      </c>
      <c r="E22" s="17" t="s">
        <v>1</v>
      </c>
      <c r="F22" s="196">
        <v>0</v>
      </c>
      <c r="H22" s="32"/>
    </row>
    <row r="23" spans="2:8" s="1" customFormat="1" ht="16.899999999999999" customHeight="1">
      <c r="B23" s="32"/>
      <c r="C23" s="195" t="s">
        <v>1</v>
      </c>
      <c r="D23" s="195" t="s">
        <v>169</v>
      </c>
      <c r="E23" s="17" t="s">
        <v>1</v>
      </c>
      <c r="F23" s="196">
        <v>2.25</v>
      </c>
      <c r="H23" s="32"/>
    </row>
    <row r="24" spans="2:8" s="1" customFormat="1" ht="16.899999999999999" customHeight="1">
      <c r="B24" s="32"/>
      <c r="C24" s="195" t="s">
        <v>1</v>
      </c>
      <c r="D24" s="195" t="s">
        <v>170</v>
      </c>
      <c r="E24" s="17" t="s">
        <v>1</v>
      </c>
      <c r="F24" s="196">
        <v>2.25</v>
      </c>
      <c r="H24" s="32"/>
    </row>
    <row r="25" spans="2:8" s="1" customFormat="1" ht="16.899999999999999" customHeight="1">
      <c r="B25" s="32"/>
      <c r="C25" s="195" t="s">
        <v>1</v>
      </c>
      <c r="D25" s="195" t="s">
        <v>171</v>
      </c>
      <c r="E25" s="17" t="s">
        <v>1</v>
      </c>
      <c r="F25" s="196">
        <v>7.5</v>
      </c>
      <c r="H25" s="32"/>
    </row>
    <row r="26" spans="2:8" s="1" customFormat="1" ht="16.899999999999999" customHeight="1">
      <c r="B26" s="32"/>
      <c r="C26" s="195" t="s">
        <v>1</v>
      </c>
      <c r="D26" s="195" t="s">
        <v>172</v>
      </c>
      <c r="E26" s="17" t="s">
        <v>1</v>
      </c>
      <c r="F26" s="196">
        <v>15</v>
      </c>
      <c r="H26" s="32"/>
    </row>
    <row r="27" spans="2:8" s="1" customFormat="1" ht="16.899999999999999" customHeight="1">
      <c r="B27" s="32"/>
      <c r="C27" s="195" t="s">
        <v>1</v>
      </c>
      <c r="D27" s="195" t="s">
        <v>173</v>
      </c>
      <c r="E27" s="17" t="s">
        <v>1</v>
      </c>
      <c r="F27" s="196">
        <v>2.25</v>
      </c>
      <c r="H27" s="32"/>
    </row>
    <row r="28" spans="2:8" s="1" customFormat="1" ht="16.899999999999999" customHeight="1">
      <c r="B28" s="32"/>
      <c r="C28" s="195" t="s">
        <v>1</v>
      </c>
      <c r="D28" s="195" t="s">
        <v>174</v>
      </c>
      <c r="E28" s="17" t="s">
        <v>1</v>
      </c>
      <c r="F28" s="196">
        <v>9</v>
      </c>
      <c r="H28" s="32"/>
    </row>
    <row r="29" spans="2:8" s="1" customFormat="1" ht="16.899999999999999" customHeight="1">
      <c r="B29" s="32"/>
      <c r="C29" s="195" t="s">
        <v>1</v>
      </c>
      <c r="D29" s="195" t="s">
        <v>175</v>
      </c>
      <c r="E29" s="17" t="s">
        <v>1</v>
      </c>
      <c r="F29" s="196">
        <v>2.25</v>
      </c>
      <c r="H29" s="32"/>
    </row>
    <row r="30" spans="2:8" s="1" customFormat="1" ht="16.899999999999999" customHeight="1">
      <c r="B30" s="32"/>
      <c r="C30" s="195" t="s">
        <v>1</v>
      </c>
      <c r="D30" s="195" t="s">
        <v>176</v>
      </c>
      <c r="E30" s="17" t="s">
        <v>1</v>
      </c>
      <c r="F30" s="196">
        <v>2.25</v>
      </c>
      <c r="H30" s="32"/>
    </row>
    <row r="31" spans="2:8" s="1" customFormat="1" ht="16.899999999999999" customHeight="1">
      <c r="B31" s="32"/>
      <c r="C31" s="195" t="s">
        <v>1</v>
      </c>
      <c r="D31" s="195" t="s">
        <v>177</v>
      </c>
      <c r="E31" s="17" t="s">
        <v>1</v>
      </c>
      <c r="F31" s="196">
        <v>2.25</v>
      </c>
      <c r="H31" s="32"/>
    </row>
    <row r="32" spans="2:8" s="1" customFormat="1" ht="16.899999999999999" customHeight="1">
      <c r="B32" s="32"/>
      <c r="C32" s="195" t="s">
        <v>1</v>
      </c>
      <c r="D32" s="195" t="s">
        <v>178</v>
      </c>
      <c r="E32" s="17" t="s">
        <v>1</v>
      </c>
      <c r="F32" s="196">
        <v>2.25</v>
      </c>
      <c r="H32" s="32"/>
    </row>
    <row r="33" spans="2:8" s="1" customFormat="1" ht="16.899999999999999" customHeight="1">
      <c r="B33" s="32"/>
      <c r="C33" s="195" t="s">
        <v>1</v>
      </c>
      <c r="D33" s="195" t="s">
        <v>179</v>
      </c>
      <c r="E33" s="17" t="s">
        <v>1</v>
      </c>
      <c r="F33" s="196">
        <v>0</v>
      </c>
      <c r="H33" s="32"/>
    </row>
    <row r="34" spans="2:8" s="1" customFormat="1" ht="16.899999999999999" customHeight="1">
      <c r="B34" s="32"/>
      <c r="C34" s="195" t="s">
        <v>1</v>
      </c>
      <c r="D34" s="195" t="s">
        <v>180</v>
      </c>
      <c r="E34" s="17" t="s">
        <v>1</v>
      </c>
      <c r="F34" s="196">
        <v>4.5</v>
      </c>
      <c r="H34" s="32"/>
    </row>
    <row r="35" spans="2:8" s="1" customFormat="1" ht="16.899999999999999" customHeight="1">
      <c r="B35" s="32"/>
      <c r="C35" s="195" t="s">
        <v>1</v>
      </c>
      <c r="D35" s="195" t="s">
        <v>184</v>
      </c>
      <c r="E35" s="17" t="s">
        <v>1</v>
      </c>
      <c r="F35" s="196">
        <v>0</v>
      </c>
      <c r="H35" s="32"/>
    </row>
    <row r="36" spans="2:8" s="1" customFormat="1" ht="16.899999999999999" customHeight="1">
      <c r="B36" s="32"/>
      <c r="C36" s="195" t="s">
        <v>1</v>
      </c>
      <c r="D36" s="195" t="s">
        <v>158</v>
      </c>
      <c r="E36" s="17" t="s">
        <v>1</v>
      </c>
      <c r="F36" s="196">
        <v>0</v>
      </c>
      <c r="H36" s="32"/>
    </row>
    <row r="37" spans="2:8" s="1" customFormat="1" ht="16.899999999999999" customHeight="1">
      <c r="B37" s="32"/>
      <c r="C37" s="195" t="s">
        <v>1</v>
      </c>
      <c r="D37" s="195" t="s">
        <v>185</v>
      </c>
      <c r="E37" s="17" t="s">
        <v>1</v>
      </c>
      <c r="F37" s="196">
        <v>39</v>
      </c>
      <c r="H37" s="32"/>
    </row>
    <row r="38" spans="2:8" s="1" customFormat="1" ht="16.899999999999999" customHeight="1">
      <c r="B38" s="32"/>
      <c r="C38" s="195" t="s">
        <v>1</v>
      </c>
      <c r="D38" s="195" t="s">
        <v>160</v>
      </c>
      <c r="E38" s="17" t="s">
        <v>1</v>
      </c>
      <c r="F38" s="196">
        <v>0</v>
      </c>
      <c r="H38" s="32"/>
    </row>
    <row r="39" spans="2:8" s="1" customFormat="1" ht="16.899999999999999" customHeight="1">
      <c r="B39" s="32"/>
      <c r="C39" s="195" t="s">
        <v>1</v>
      </c>
      <c r="D39" s="195" t="s">
        <v>186</v>
      </c>
      <c r="E39" s="17" t="s">
        <v>1</v>
      </c>
      <c r="F39" s="196">
        <v>36.299999999999997</v>
      </c>
      <c r="H39" s="32"/>
    </row>
    <row r="40" spans="2:8" s="1" customFormat="1" ht="16.899999999999999" customHeight="1">
      <c r="B40" s="32"/>
      <c r="C40" s="195" t="s">
        <v>101</v>
      </c>
      <c r="D40" s="195" t="s">
        <v>188</v>
      </c>
      <c r="E40" s="17" t="s">
        <v>1</v>
      </c>
      <c r="F40" s="196">
        <v>172.45</v>
      </c>
      <c r="H40" s="32"/>
    </row>
    <row r="41" spans="2:8" s="1" customFormat="1" ht="16.899999999999999" customHeight="1">
      <c r="B41" s="32"/>
      <c r="C41" s="197" t="s">
        <v>1002</v>
      </c>
      <c r="H41" s="32"/>
    </row>
    <row r="42" spans="2:8" s="1" customFormat="1" ht="16.899999999999999" customHeight="1">
      <c r="B42" s="32"/>
      <c r="C42" s="195" t="s">
        <v>155</v>
      </c>
      <c r="D42" s="195" t="s">
        <v>156</v>
      </c>
      <c r="E42" s="17" t="s">
        <v>150</v>
      </c>
      <c r="F42" s="196">
        <v>172.45</v>
      </c>
      <c r="H42" s="32"/>
    </row>
    <row r="43" spans="2:8" s="1" customFormat="1" ht="16.899999999999999" customHeight="1">
      <c r="B43" s="32"/>
      <c r="C43" s="195" t="s">
        <v>148</v>
      </c>
      <c r="D43" s="195" t="s">
        <v>149</v>
      </c>
      <c r="E43" s="17" t="s">
        <v>150</v>
      </c>
      <c r="F43" s="196">
        <v>172.45</v>
      </c>
      <c r="H43" s="32"/>
    </row>
    <row r="44" spans="2:8" s="1" customFormat="1" ht="16.899999999999999" customHeight="1">
      <c r="B44" s="32"/>
      <c r="C44" s="195" t="s">
        <v>500</v>
      </c>
      <c r="D44" s="195" t="s">
        <v>501</v>
      </c>
      <c r="E44" s="17" t="s">
        <v>150</v>
      </c>
      <c r="F44" s="196">
        <v>172.45</v>
      </c>
      <c r="H44" s="32"/>
    </row>
    <row r="45" spans="2:8" s="1" customFormat="1" ht="16.899999999999999" customHeight="1">
      <c r="B45" s="32"/>
      <c r="C45" s="195" t="s">
        <v>504</v>
      </c>
      <c r="D45" s="195" t="s">
        <v>505</v>
      </c>
      <c r="E45" s="17" t="s">
        <v>150</v>
      </c>
      <c r="F45" s="196">
        <v>172.45</v>
      </c>
      <c r="H45" s="32"/>
    </row>
    <row r="46" spans="2:8" s="1" customFormat="1" ht="16.899999999999999" customHeight="1">
      <c r="B46" s="32"/>
      <c r="C46" s="195" t="s">
        <v>508</v>
      </c>
      <c r="D46" s="195" t="s">
        <v>509</v>
      </c>
      <c r="E46" s="17" t="s">
        <v>150</v>
      </c>
      <c r="F46" s="196">
        <v>172.45</v>
      </c>
      <c r="H46" s="32"/>
    </row>
    <row r="47" spans="2:8" s="1" customFormat="1" ht="22.5">
      <c r="B47" s="32"/>
      <c r="C47" s="195" t="s">
        <v>512</v>
      </c>
      <c r="D47" s="195" t="s">
        <v>513</v>
      </c>
      <c r="E47" s="17" t="s">
        <v>150</v>
      </c>
      <c r="F47" s="196">
        <v>172.45</v>
      </c>
      <c r="H47" s="32"/>
    </row>
    <row r="48" spans="2:8" s="1" customFormat="1" ht="16.899999999999999" customHeight="1">
      <c r="B48" s="32"/>
      <c r="C48" s="191" t="s">
        <v>181</v>
      </c>
      <c r="D48" s="192" t="s">
        <v>1</v>
      </c>
      <c r="E48" s="193" t="s">
        <v>1</v>
      </c>
      <c r="F48" s="194">
        <v>97.15</v>
      </c>
      <c r="H48" s="32"/>
    </row>
    <row r="49" spans="2:8" s="1" customFormat="1" ht="16.899999999999999" customHeight="1">
      <c r="B49" s="32"/>
      <c r="C49" s="195" t="s">
        <v>1</v>
      </c>
      <c r="D49" s="195" t="s">
        <v>158</v>
      </c>
      <c r="E49" s="17" t="s">
        <v>1</v>
      </c>
      <c r="F49" s="196">
        <v>0</v>
      </c>
      <c r="H49" s="32"/>
    </row>
    <row r="50" spans="2:8" s="1" customFormat="1" ht="16.899999999999999" customHeight="1">
      <c r="B50" s="32"/>
      <c r="C50" s="195" t="s">
        <v>1</v>
      </c>
      <c r="D50" s="195" t="s">
        <v>159</v>
      </c>
      <c r="E50" s="17" t="s">
        <v>1</v>
      </c>
      <c r="F50" s="196">
        <v>5</v>
      </c>
      <c r="H50" s="32"/>
    </row>
    <row r="51" spans="2:8" s="1" customFormat="1" ht="16.899999999999999" customHeight="1">
      <c r="B51" s="32"/>
      <c r="C51" s="195" t="s">
        <v>1</v>
      </c>
      <c r="D51" s="195" t="s">
        <v>160</v>
      </c>
      <c r="E51" s="17" t="s">
        <v>1</v>
      </c>
      <c r="F51" s="196">
        <v>0</v>
      </c>
      <c r="H51" s="32"/>
    </row>
    <row r="52" spans="2:8" s="1" customFormat="1" ht="16.899999999999999" customHeight="1">
      <c r="B52" s="32"/>
      <c r="C52" s="195" t="s">
        <v>1</v>
      </c>
      <c r="D52" s="195" t="s">
        <v>161</v>
      </c>
      <c r="E52" s="17" t="s">
        <v>1</v>
      </c>
      <c r="F52" s="196">
        <v>20</v>
      </c>
      <c r="H52" s="32"/>
    </row>
    <row r="53" spans="2:8" s="1" customFormat="1" ht="16.899999999999999" customHeight="1">
      <c r="B53" s="32"/>
      <c r="C53" s="195" t="s">
        <v>1</v>
      </c>
      <c r="D53" s="195" t="s">
        <v>162</v>
      </c>
      <c r="E53" s="17" t="s">
        <v>1</v>
      </c>
      <c r="F53" s="196">
        <v>0</v>
      </c>
      <c r="H53" s="32"/>
    </row>
    <row r="54" spans="2:8" s="1" customFormat="1" ht="16.899999999999999" customHeight="1">
      <c r="B54" s="32"/>
      <c r="C54" s="195" t="s">
        <v>1</v>
      </c>
      <c r="D54" s="195" t="s">
        <v>163</v>
      </c>
      <c r="E54" s="17" t="s">
        <v>1</v>
      </c>
      <c r="F54" s="196">
        <v>11.6</v>
      </c>
      <c r="H54" s="32"/>
    </row>
    <row r="55" spans="2:8" s="1" customFormat="1" ht="16.899999999999999" customHeight="1">
      <c r="B55" s="32"/>
      <c r="C55" s="195" t="s">
        <v>1</v>
      </c>
      <c r="D55" s="195" t="s">
        <v>164</v>
      </c>
      <c r="E55" s="17" t="s">
        <v>1</v>
      </c>
      <c r="F55" s="196">
        <v>0</v>
      </c>
      <c r="H55" s="32"/>
    </row>
    <row r="56" spans="2:8" s="1" customFormat="1" ht="16.899999999999999" customHeight="1">
      <c r="B56" s="32"/>
      <c r="C56" s="195" t="s">
        <v>1</v>
      </c>
      <c r="D56" s="195" t="s">
        <v>165</v>
      </c>
      <c r="E56" s="17" t="s">
        <v>1</v>
      </c>
      <c r="F56" s="196">
        <v>6.3</v>
      </c>
      <c r="H56" s="32"/>
    </row>
    <row r="57" spans="2:8" s="1" customFormat="1" ht="16.899999999999999" customHeight="1">
      <c r="B57" s="32"/>
      <c r="C57" s="195" t="s">
        <v>1</v>
      </c>
      <c r="D57" s="195" t="s">
        <v>166</v>
      </c>
      <c r="E57" s="17" t="s">
        <v>1</v>
      </c>
      <c r="F57" s="196">
        <v>0</v>
      </c>
      <c r="H57" s="32"/>
    </row>
    <row r="58" spans="2:8" s="1" customFormat="1" ht="16.899999999999999" customHeight="1">
      <c r="B58" s="32"/>
      <c r="C58" s="195" t="s">
        <v>1</v>
      </c>
      <c r="D58" s="195" t="s">
        <v>167</v>
      </c>
      <c r="E58" s="17" t="s">
        <v>1</v>
      </c>
      <c r="F58" s="196">
        <v>2.5</v>
      </c>
      <c r="H58" s="32"/>
    </row>
    <row r="59" spans="2:8" s="1" customFormat="1" ht="16.899999999999999" customHeight="1">
      <c r="B59" s="32"/>
      <c r="C59" s="195" t="s">
        <v>1</v>
      </c>
      <c r="D59" s="195" t="s">
        <v>168</v>
      </c>
      <c r="E59" s="17" t="s">
        <v>1</v>
      </c>
      <c r="F59" s="196">
        <v>0</v>
      </c>
      <c r="H59" s="32"/>
    </row>
    <row r="60" spans="2:8" s="1" customFormat="1" ht="16.899999999999999" customHeight="1">
      <c r="B60" s="32"/>
      <c r="C60" s="195" t="s">
        <v>1</v>
      </c>
      <c r="D60" s="195" t="s">
        <v>169</v>
      </c>
      <c r="E60" s="17" t="s">
        <v>1</v>
      </c>
      <c r="F60" s="196">
        <v>2.25</v>
      </c>
      <c r="H60" s="32"/>
    </row>
    <row r="61" spans="2:8" s="1" customFormat="1" ht="16.899999999999999" customHeight="1">
      <c r="B61" s="32"/>
      <c r="C61" s="195" t="s">
        <v>1</v>
      </c>
      <c r="D61" s="195" t="s">
        <v>170</v>
      </c>
      <c r="E61" s="17" t="s">
        <v>1</v>
      </c>
      <c r="F61" s="196">
        <v>2.25</v>
      </c>
      <c r="H61" s="32"/>
    </row>
    <row r="62" spans="2:8" s="1" customFormat="1" ht="16.899999999999999" customHeight="1">
      <c r="B62" s="32"/>
      <c r="C62" s="195" t="s">
        <v>1</v>
      </c>
      <c r="D62" s="195" t="s">
        <v>171</v>
      </c>
      <c r="E62" s="17" t="s">
        <v>1</v>
      </c>
      <c r="F62" s="196">
        <v>7.5</v>
      </c>
      <c r="H62" s="32"/>
    </row>
    <row r="63" spans="2:8" s="1" customFormat="1" ht="16.899999999999999" customHeight="1">
      <c r="B63" s="32"/>
      <c r="C63" s="195" t="s">
        <v>1</v>
      </c>
      <c r="D63" s="195" t="s">
        <v>172</v>
      </c>
      <c r="E63" s="17" t="s">
        <v>1</v>
      </c>
      <c r="F63" s="196">
        <v>15</v>
      </c>
      <c r="H63" s="32"/>
    </row>
    <row r="64" spans="2:8" s="1" customFormat="1" ht="16.899999999999999" customHeight="1">
      <c r="B64" s="32"/>
      <c r="C64" s="195" t="s">
        <v>1</v>
      </c>
      <c r="D64" s="195" t="s">
        <v>173</v>
      </c>
      <c r="E64" s="17" t="s">
        <v>1</v>
      </c>
      <c r="F64" s="196">
        <v>2.25</v>
      </c>
      <c r="H64" s="32"/>
    </row>
    <row r="65" spans="2:8" s="1" customFormat="1" ht="16.899999999999999" customHeight="1">
      <c r="B65" s="32"/>
      <c r="C65" s="195" t="s">
        <v>1</v>
      </c>
      <c r="D65" s="195" t="s">
        <v>174</v>
      </c>
      <c r="E65" s="17" t="s">
        <v>1</v>
      </c>
      <c r="F65" s="196">
        <v>9</v>
      </c>
      <c r="H65" s="32"/>
    </row>
    <row r="66" spans="2:8" s="1" customFormat="1" ht="16.899999999999999" customHeight="1">
      <c r="B66" s="32"/>
      <c r="C66" s="195" t="s">
        <v>1</v>
      </c>
      <c r="D66" s="195" t="s">
        <v>175</v>
      </c>
      <c r="E66" s="17" t="s">
        <v>1</v>
      </c>
      <c r="F66" s="196">
        <v>2.25</v>
      </c>
      <c r="H66" s="32"/>
    </row>
    <row r="67" spans="2:8" s="1" customFormat="1" ht="16.899999999999999" customHeight="1">
      <c r="B67" s="32"/>
      <c r="C67" s="195" t="s">
        <v>1</v>
      </c>
      <c r="D67" s="195" t="s">
        <v>176</v>
      </c>
      <c r="E67" s="17" t="s">
        <v>1</v>
      </c>
      <c r="F67" s="196">
        <v>2.25</v>
      </c>
      <c r="H67" s="32"/>
    </row>
    <row r="68" spans="2:8" s="1" customFormat="1" ht="16.899999999999999" customHeight="1">
      <c r="B68" s="32"/>
      <c r="C68" s="195" t="s">
        <v>1</v>
      </c>
      <c r="D68" s="195" t="s">
        <v>177</v>
      </c>
      <c r="E68" s="17" t="s">
        <v>1</v>
      </c>
      <c r="F68" s="196">
        <v>2.25</v>
      </c>
      <c r="H68" s="32"/>
    </row>
    <row r="69" spans="2:8" s="1" customFormat="1" ht="16.899999999999999" customHeight="1">
      <c r="B69" s="32"/>
      <c r="C69" s="195" t="s">
        <v>1</v>
      </c>
      <c r="D69" s="195" t="s">
        <v>178</v>
      </c>
      <c r="E69" s="17" t="s">
        <v>1</v>
      </c>
      <c r="F69" s="196">
        <v>2.25</v>
      </c>
      <c r="H69" s="32"/>
    </row>
    <row r="70" spans="2:8" s="1" customFormat="1" ht="16.899999999999999" customHeight="1">
      <c r="B70" s="32"/>
      <c r="C70" s="195" t="s">
        <v>1</v>
      </c>
      <c r="D70" s="195" t="s">
        <v>179</v>
      </c>
      <c r="E70" s="17" t="s">
        <v>1</v>
      </c>
      <c r="F70" s="196">
        <v>0</v>
      </c>
      <c r="H70" s="32"/>
    </row>
    <row r="71" spans="2:8" s="1" customFormat="1" ht="16.899999999999999" customHeight="1">
      <c r="B71" s="32"/>
      <c r="C71" s="195" t="s">
        <v>1</v>
      </c>
      <c r="D71" s="195" t="s">
        <v>180</v>
      </c>
      <c r="E71" s="17" t="s">
        <v>1</v>
      </c>
      <c r="F71" s="196">
        <v>4.5</v>
      </c>
      <c r="H71" s="32"/>
    </row>
    <row r="72" spans="2:8" s="1" customFormat="1" ht="16.899999999999999" customHeight="1">
      <c r="B72" s="32"/>
      <c r="C72" s="195" t="s">
        <v>181</v>
      </c>
      <c r="D72" s="195" t="s">
        <v>182</v>
      </c>
      <c r="E72" s="17" t="s">
        <v>1</v>
      </c>
      <c r="F72" s="196">
        <v>97.15</v>
      </c>
      <c r="H72" s="32"/>
    </row>
    <row r="73" spans="2:8" s="1" customFormat="1" ht="16.899999999999999" customHeight="1">
      <c r="B73" s="32"/>
      <c r="C73" s="191" t="s">
        <v>187</v>
      </c>
      <c r="D73" s="192" t="s">
        <v>1</v>
      </c>
      <c r="E73" s="193" t="s">
        <v>1</v>
      </c>
      <c r="F73" s="194">
        <v>75.3</v>
      </c>
      <c r="H73" s="32"/>
    </row>
    <row r="74" spans="2:8" s="1" customFormat="1" ht="16.899999999999999" customHeight="1">
      <c r="B74" s="32"/>
      <c r="C74" s="195" t="s">
        <v>1</v>
      </c>
      <c r="D74" s="195" t="s">
        <v>184</v>
      </c>
      <c r="E74" s="17" t="s">
        <v>1</v>
      </c>
      <c r="F74" s="196">
        <v>0</v>
      </c>
      <c r="H74" s="32"/>
    </row>
    <row r="75" spans="2:8" s="1" customFormat="1" ht="16.899999999999999" customHeight="1">
      <c r="B75" s="32"/>
      <c r="C75" s="195" t="s">
        <v>1</v>
      </c>
      <c r="D75" s="195" t="s">
        <v>158</v>
      </c>
      <c r="E75" s="17" t="s">
        <v>1</v>
      </c>
      <c r="F75" s="196">
        <v>0</v>
      </c>
      <c r="H75" s="32"/>
    </row>
    <row r="76" spans="2:8" s="1" customFormat="1" ht="16.899999999999999" customHeight="1">
      <c r="B76" s="32"/>
      <c r="C76" s="195" t="s">
        <v>1</v>
      </c>
      <c r="D76" s="195" t="s">
        <v>185</v>
      </c>
      <c r="E76" s="17" t="s">
        <v>1</v>
      </c>
      <c r="F76" s="196">
        <v>39</v>
      </c>
      <c r="H76" s="32"/>
    </row>
    <row r="77" spans="2:8" s="1" customFormat="1" ht="16.899999999999999" customHeight="1">
      <c r="B77" s="32"/>
      <c r="C77" s="195" t="s">
        <v>1</v>
      </c>
      <c r="D77" s="195" t="s">
        <v>160</v>
      </c>
      <c r="E77" s="17" t="s">
        <v>1</v>
      </c>
      <c r="F77" s="196">
        <v>0</v>
      </c>
      <c r="H77" s="32"/>
    </row>
    <row r="78" spans="2:8" s="1" customFormat="1" ht="16.899999999999999" customHeight="1">
      <c r="B78" s="32"/>
      <c r="C78" s="195" t="s">
        <v>1</v>
      </c>
      <c r="D78" s="195" t="s">
        <v>186</v>
      </c>
      <c r="E78" s="17" t="s">
        <v>1</v>
      </c>
      <c r="F78" s="196">
        <v>36.299999999999997</v>
      </c>
      <c r="H78" s="32"/>
    </row>
    <row r="79" spans="2:8" s="1" customFormat="1" ht="16.899999999999999" customHeight="1">
      <c r="B79" s="32"/>
      <c r="C79" s="195" t="s">
        <v>187</v>
      </c>
      <c r="D79" s="195" t="s">
        <v>182</v>
      </c>
      <c r="E79" s="17" t="s">
        <v>1</v>
      </c>
      <c r="F79" s="196">
        <v>75.3</v>
      </c>
      <c r="H79" s="32"/>
    </row>
    <row r="80" spans="2:8" s="1" customFormat="1" ht="16.899999999999999" customHeight="1">
      <c r="B80" s="32"/>
      <c r="C80" s="191" t="s">
        <v>110</v>
      </c>
      <c r="D80" s="192" t="s">
        <v>1</v>
      </c>
      <c r="E80" s="193" t="s">
        <v>1</v>
      </c>
      <c r="F80" s="194">
        <v>459.80700000000002</v>
      </c>
      <c r="H80" s="32"/>
    </row>
    <row r="81" spans="2:8" s="1" customFormat="1" ht="16.899999999999999" customHeight="1">
      <c r="B81" s="32"/>
      <c r="C81" s="195" t="s">
        <v>1</v>
      </c>
      <c r="D81" s="195" t="s">
        <v>358</v>
      </c>
      <c r="E81" s="17" t="s">
        <v>1</v>
      </c>
      <c r="F81" s="196">
        <v>0</v>
      </c>
      <c r="H81" s="32"/>
    </row>
    <row r="82" spans="2:8" s="1" customFormat="1" ht="16.899999999999999" customHeight="1">
      <c r="B82" s="32"/>
      <c r="C82" s="195" t="s">
        <v>1</v>
      </c>
      <c r="D82" s="195" t="s">
        <v>359</v>
      </c>
      <c r="E82" s="17" t="s">
        <v>1</v>
      </c>
      <c r="F82" s="196">
        <v>746.226</v>
      </c>
      <c r="H82" s="32"/>
    </row>
    <row r="83" spans="2:8" s="1" customFormat="1" ht="16.899999999999999" customHeight="1">
      <c r="B83" s="32"/>
      <c r="C83" s="195" t="s">
        <v>1</v>
      </c>
      <c r="D83" s="195" t="s">
        <v>360</v>
      </c>
      <c r="E83" s="17" t="s">
        <v>1</v>
      </c>
      <c r="F83" s="196">
        <v>-289.524</v>
      </c>
      <c r="H83" s="32"/>
    </row>
    <row r="84" spans="2:8" s="1" customFormat="1" ht="16.899999999999999" customHeight="1">
      <c r="B84" s="32"/>
      <c r="C84" s="195" t="s">
        <v>1</v>
      </c>
      <c r="D84" s="195" t="s">
        <v>361</v>
      </c>
      <c r="E84" s="17" t="s">
        <v>1</v>
      </c>
      <c r="F84" s="196">
        <v>2.3809999999999998</v>
      </c>
      <c r="H84" s="32"/>
    </row>
    <row r="85" spans="2:8" s="1" customFormat="1" ht="16.899999999999999" customHeight="1">
      <c r="B85" s="32"/>
      <c r="C85" s="195" t="s">
        <v>1</v>
      </c>
      <c r="D85" s="195" t="s">
        <v>362</v>
      </c>
      <c r="E85" s="17" t="s">
        <v>1</v>
      </c>
      <c r="F85" s="196">
        <v>0.72399999999999998</v>
      </c>
      <c r="H85" s="32"/>
    </row>
    <row r="86" spans="2:8" s="1" customFormat="1" ht="16.899999999999999" customHeight="1">
      <c r="B86" s="32"/>
      <c r="C86" s="195" t="s">
        <v>110</v>
      </c>
      <c r="D86" s="195" t="s">
        <v>188</v>
      </c>
      <c r="E86" s="17" t="s">
        <v>1</v>
      </c>
      <c r="F86" s="196">
        <v>459.80700000000002</v>
      </c>
      <c r="H86" s="32"/>
    </row>
    <row r="87" spans="2:8" s="1" customFormat="1" ht="16.899999999999999" customHeight="1">
      <c r="B87" s="32"/>
      <c r="C87" s="197" t="s">
        <v>1002</v>
      </c>
      <c r="H87" s="32"/>
    </row>
    <row r="88" spans="2:8" s="1" customFormat="1" ht="22.5">
      <c r="B88" s="32"/>
      <c r="C88" s="195" t="s">
        <v>355</v>
      </c>
      <c r="D88" s="195" t="s">
        <v>356</v>
      </c>
      <c r="E88" s="17" t="s">
        <v>253</v>
      </c>
      <c r="F88" s="196">
        <v>275.88400000000001</v>
      </c>
      <c r="H88" s="32"/>
    </row>
    <row r="89" spans="2:8" s="1" customFormat="1" ht="22.5">
      <c r="B89" s="32"/>
      <c r="C89" s="195" t="s">
        <v>365</v>
      </c>
      <c r="D89" s="195" t="s">
        <v>366</v>
      </c>
      <c r="E89" s="17" t="s">
        <v>253</v>
      </c>
      <c r="F89" s="196">
        <v>183.923</v>
      </c>
      <c r="H89" s="32"/>
    </row>
    <row r="90" spans="2:8" s="1" customFormat="1" ht="22.5">
      <c r="B90" s="32"/>
      <c r="C90" s="195" t="s">
        <v>386</v>
      </c>
      <c r="D90" s="195" t="s">
        <v>387</v>
      </c>
      <c r="E90" s="17" t="s">
        <v>388</v>
      </c>
      <c r="F90" s="196">
        <v>919.61400000000003</v>
      </c>
      <c r="H90" s="32"/>
    </row>
    <row r="91" spans="2:8" s="1" customFormat="1" ht="16.899999999999999" customHeight="1">
      <c r="B91" s="32"/>
      <c r="C91" s="195" t="s">
        <v>392</v>
      </c>
      <c r="D91" s="195" t="s">
        <v>393</v>
      </c>
      <c r="E91" s="17" t="s">
        <v>253</v>
      </c>
      <c r="F91" s="196">
        <v>459.80700000000002</v>
      </c>
      <c r="H91" s="32"/>
    </row>
    <row r="92" spans="2:8" s="1" customFormat="1" ht="16.899999999999999" customHeight="1">
      <c r="B92" s="32"/>
      <c r="C92" s="191" t="s">
        <v>103</v>
      </c>
      <c r="D92" s="192" t="s">
        <v>1</v>
      </c>
      <c r="E92" s="193" t="s">
        <v>1</v>
      </c>
      <c r="F92" s="194">
        <v>293.39999999999998</v>
      </c>
      <c r="H92" s="32"/>
    </row>
    <row r="93" spans="2:8" s="1" customFormat="1" ht="16.899999999999999" customHeight="1">
      <c r="B93" s="32"/>
      <c r="C93" s="195" t="s">
        <v>1</v>
      </c>
      <c r="D93" s="195" t="s">
        <v>158</v>
      </c>
      <c r="E93" s="17" t="s">
        <v>1</v>
      </c>
      <c r="F93" s="196">
        <v>0</v>
      </c>
      <c r="H93" s="32"/>
    </row>
    <row r="94" spans="2:8" s="1" customFormat="1" ht="16.899999999999999" customHeight="1">
      <c r="B94" s="32"/>
      <c r="C94" s="195" t="s">
        <v>1</v>
      </c>
      <c r="D94" s="195" t="s">
        <v>245</v>
      </c>
      <c r="E94" s="17" t="s">
        <v>1</v>
      </c>
      <c r="F94" s="196">
        <v>127.5</v>
      </c>
      <c r="H94" s="32"/>
    </row>
    <row r="95" spans="2:8" s="1" customFormat="1" ht="16.899999999999999" customHeight="1">
      <c r="B95" s="32"/>
      <c r="C95" s="195" t="s">
        <v>1</v>
      </c>
      <c r="D95" s="195" t="s">
        <v>160</v>
      </c>
      <c r="E95" s="17" t="s">
        <v>1</v>
      </c>
      <c r="F95" s="196">
        <v>0</v>
      </c>
      <c r="H95" s="32"/>
    </row>
    <row r="96" spans="2:8" s="1" customFormat="1" ht="16.899999999999999" customHeight="1">
      <c r="B96" s="32"/>
      <c r="C96" s="195" t="s">
        <v>1</v>
      </c>
      <c r="D96" s="195" t="s">
        <v>246</v>
      </c>
      <c r="E96" s="17" t="s">
        <v>1</v>
      </c>
      <c r="F96" s="196">
        <v>71.400000000000006</v>
      </c>
      <c r="H96" s="32"/>
    </row>
    <row r="97" spans="2:8" s="1" customFormat="1" ht="16.899999999999999" customHeight="1">
      <c r="B97" s="32"/>
      <c r="C97" s="195" t="s">
        <v>1</v>
      </c>
      <c r="D97" s="195" t="s">
        <v>162</v>
      </c>
      <c r="E97" s="17" t="s">
        <v>1</v>
      </c>
      <c r="F97" s="196">
        <v>0</v>
      </c>
      <c r="H97" s="32"/>
    </row>
    <row r="98" spans="2:8" s="1" customFormat="1" ht="16.899999999999999" customHeight="1">
      <c r="B98" s="32"/>
      <c r="C98" s="195" t="s">
        <v>1</v>
      </c>
      <c r="D98" s="195" t="s">
        <v>247</v>
      </c>
      <c r="E98" s="17" t="s">
        <v>1</v>
      </c>
      <c r="F98" s="196">
        <v>58.5</v>
      </c>
      <c r="H98" s="32"/>
    </row>
    <row r="99" spans="2:8" s="1" customFormat="1" ht="16.899999999999999" customHeight="1">
      <c r="B99" s="32"/>
      <c r="C99" s="195" t="s">
        <v>1</v>
      </c>
      <c r="D99" s="195" t="s">
        <v>248</v>
      </c>
      <c r="E99" s="17" t="s">
        <v>1</v>
      </c>
      <c r="F99" s="196">
        <v>0</v>
      </c>
      <c r="H99" s="32"/>
    </row>
    <row r="100" spans="2:8" s="1" customFormat="1" ht="16.899999999999999" customHeight="1">
      <c r="B100" s="32"/>
      <c r="C100" s="195" t="s">
        <v>1</v>
      </c>
      <c r="D100" s="195" t="s">
        <v>249</v>
      </c>
      <c r="E100" s="17" t="s">
        <v>1</v>
      </c>
      <c r="F100" s="196">
        <v>36</v>
      </c>
      <c r="H100" s="32"/>
    </row>
    <row r="101" spans="2:8" s="1" customFormat="1" ht="16.899999999999999" customHeight="1">
      <c r="B101" s="32"/>
      <c r="C101" s="195" t="s">
        <v>103</v>
      </c>
      <c r="D101" s="195" t="s">
        <v>188</v>
      </c>
      <c r="E101" s="17" t="s">
        <v>1</v>
      </c>
      <c r="F101" s="196">
        <v>293.39999999999998</v>
      </c>
      <c r="H101" s="32"/>
    </row>
    <row r="102" spans="2:8" s="1" customFormat="1" ht="16.899999999999999" customHeight="1">
      <c r="B102" s="32"/>
      <c r="C102" s="197" t="s">
        <v>1002</v>
      </c>
      <c r="H102" s="32"/>
    </row>
    <row r="103" spans="2:8" s="1" customFormat="1" ht="16.899999999999999" customHeight="1">
      <c r="B103" s="32"/>
      <c r="C103" s="195" t="s">
        <v>242</v>
      </c>
      <c r="D103" s="195" t="s">
        <v>243</v>
      </c>
      <c r="E103" s="17" t="s">
        <v>150</v>
      </c>
      <c r="F103" s="196">
        <v>293.39999999999998</v>
      </c>
      <c r="H103" s="32"/>
    </row>
    <row r="104" spans="2:8" s="1" customFormat="1" ht="22.5">
      <c r="B104" s="32"/>
      <c r="C104" s="195" t="s">
        <v>340</v>
      </c>
      <c r="D104" s="195" t="s">
        <v>341</v>
      </c>
      <c r="E104" s="17" t="s">
        <v>253</v>
      </c>
      <c r="F104" s="196">
        <v>117.36</v>
      </c>
      <c r="H104" s="32"/>
    </row>
    <row r="105" spans="2:8" s="1" customFormat="1" ht="16.899999999999999" customHeight="1">
      <c r="B105" s="32"/>
      <c r="C105" s="195" t="s">
        <v>370</v>
      </c>
      <c r="D105" s="195" t="s">
        <v>371</v>
      </c>
      <c r="E105" s="17" t="s">
        <v>253</v>
      </c>
      <c r="F105" s="196">
        <v>58.68</v>
      </c>
      <c r="H105" s="32"/>
    </row>
    <row r="106" spans="2:8" s="1" customFormat="1" ht="22.5">
      <c r="B106" s="32"/>
      <c r="C106" s="195" t="s">
        <v>435</v>
      </c>
      <c r="D106" s="195" t="s">
        <v>436</v>
      </c>
      <c r="E106" s="17" t="s">
        <v>150</v>
      </c>
      <c r="F106" s="196">
        <v>293.39999999999998</v>
      </c>
      <c r="H106" s="32"/>
    </row>
    <row r="107" spans="2:8" s="1" customFormat="1" ht="16.899999999999999" customHeight="1">
      <c r="B107" s="32"/>
      <c r="C107" s="195" t="s">
        <v>439</v>
      </c>
      <c r="D107" s="195" t="s">
        <v>440</v>
      </c>
      <c r="E107" s="17" t="s">
        <v>150</v>
      </c>
      <c r="F107" s="196">
        <v>293.39999999999998</v>
      </c>
      <c r="H107" s="32"/>
    </row>
    <row r="108" spans="2:8" s="1" customFormat="1" ht="16.899999999999999" customHeight="1">
      <c r="B108" s="32"/>
      <c r="C108" s="195" t="s">
        <v>449</v>
      </c>
      <c r="D108" s="195" t="s">
        <v>450</v>
      </c>
      <c r="E108" s="17" t="s">
        <v>150</v>
      </c>
      <c r="F108" s="196">
        <v>293.39999999999998</v>
      </c>
      <c r="H108" s="32"/>
    </row>
    <row r="109" spans="2:8" s="1" customFormat="1" ht="16.899999999999999" customHeight="1">
      <c r="B109" s="32"/>
      <c r="C109" s="195" t="s">
        <v>453</v>
      </c>
      <c r="D109" s="195" t="s">
        <v>454</v>
      </c>
      <c r="E109" s="17" t="s">
        <v>150</v>
      </c>
      <c r="F109" s="196">
        <v>293.39999999999998</v>
      </c>
      <c r="H109" s="32"/>
    </row>
    <row r="110" spans="2:8" s="1" customFormat="1" ht="16.899999999999999" customHeight="1">
      <c r="B110" s="32"/>
      <c r="C110" s="191" t="s">
        <v>428</v>
      </c>
      <c r="D110" s="192" t="s">
        <v>1</v>
      </c>
      <c r="E110" s="193" t="s">
        <v>1</v>
      </c>
      <c r="F110" s="194">
        <v>191.1</v>
      </c>
      <c r="H110" s="32"/>
    </row>
    <row r="111" spans="2:8" s="1" customFormat="1" ht="16.899999999999999" customHeight="1">
      <c r="B111" s="32"/>
      <c r="C111" s="195" t="s">
        <v>1</v>
      </c>
      <c r="D111" s="195" t="s">
        <v>424</v>
      </c>
      <c r="E111" s="17" t="s">
        <v>1</v>
      </c>
      <c r="F111" s="196">
        <v>173.6</v>
      </c>
      <c r="H111" s="32"/>
    </row>
    <row r="112" spans="2:8" s="1" customFormat="1" ht="16.899999999999999" customHeight="1">
      <c r="B112" s="32"/>
      <c r="C112" s="195" t="s">
        <v>1</v>
      </c>
      <c r="D112" s="195" t="s">
        <v>425</v>
      </c>
      <c r="E112" s="17" t="s">
        <v>1</v>
      </c>
      <c r="F112" s="196">
        <v>4.9000000000000004</v>
      </c>
      <c r="H112" s="32"/>
    </row>
    <row r="113" spans="2:8" s="1" customFormat="1" ht="16.899999999999999" customHeight="1">
      <c r="B113" s="32"/>
      <c r="C113" s="195" t="s">
        <v>1</v>
      </c>
      <c r="D113" s="195" t="s">
        <v>426</v>
      </c>
      <c r="E113" s="17" t="s">
        <v>1</v>
      </c>
      <c r="F113" s="196">
        <v>0</v>
      </c>
      <c r="H113" s="32"/>
    </row>
    <row r="114" spans="2:8" s="1" customFormat="1" ht="16.899999999999999" customHeight="1">
      <c r="B114" s="32"/>
      <c r="C114" s="195" t="s">
        <v>1</v>
      </c>
      <c r="D114" s="195" t="s">
        <v>427</v>
      </c>
      <c r="E114" s="17" t="s">
        <v>1</v>
      </c>
      <c r="F114" s="196">
        <v>12.6</v>
      </c>
      <c r="H114" s="32"/>
    </row>
    <row r="115" spans="2:8" s="1" customFormat="1" ht="16.899999999999999" customHeight="1">
      <c r="B115" s="32"/>
      <c r="C115" s="195" t="s">
        <v>428</v>
      </c>
      <c r="D115" s="195" t="s">
        <v>188</v>
      </c>
      <c r="E115" s="17" t="s">
        <v>1</v>
      </c>
      <c r="F115" s="196">
        <v>191.1</v>
      </c>
      <c r="H115" s="32"/>
    </row>
    <row r="116" spans="2:8" s="1" customFormat="1" ht="16.899999999999999" customHeight="1">
      <c r="B116" s="32"/>
      <c r="C116" s="191" t="s">
        <v>465</v>
      </c>
      <c r="D116" s="192" t="s">
        <v>1</v>
      </c>
      <c r="E116" s="193" t="s">
        <v>1</v>
      </c>
      <c r="F116" s="194">
        <v>47.95</v>
      </c>
      <c r="H116" s="32"/>
    </row>
    <row r="117" spans="2:8" s="1" customFormat="1" ht="16.899999999999999" customHeight="1">
      <c r="B117" s="32"/>
      <c r="C117" s="195" t="s">
        <v>1</v>
      </c>
      <c r="D117" s="195" t="s">
        <v>461</v>
      </c>
      <c r="E117" s="17" t="s">
        <v>1</v>
      </c>
      <c r="F117" s="196">
        <v>0</v>
      </c>
      <c r="H117" s="32"/>
    </row>
    <row r="118" spans="2:8" s="1" customFormat="1" ht="16.899999999999999" customHeight="1">
      <c r="B118" s="32"/>
      <c r="C118" s="195" t="s">
        <v>1</v>
      </c>
      <c r="D118" s="195" t="s">
        <v>462</v>
      </c>
      <c r="E118" s="17" t="s">
        <v>1</v>
      </c>
      <c r="F118" s="196">
        <v>44.8</v>
      </c>
      <c r="H118" s="32"/>
    </row>
    <row r="119" spans="2:8" s="1" customFormat="1" ht="16.899999999999999" customHeight="1">
      <c r="B119" s="32"/>
      <c r="C119" s="195" t="s">
        <v>1</v>
      </c>
      <c r="D119" s="195" t="s">
        <v>463</v>
      </c>
      <c r="E119" s="17" t="s">
        <v>1</v>
      </c>
      <c r="F119" s="196">
        <v>0</v>
      </c>
      <c r="H119" s="32"/>
    </row>
    <row r="120" spans="2:8" s="1" customFormat="1" ht="16.899999999999999" customHeight="1">
      <c r="B120" s="32"/>
      <c r="C120" s="195" t="s">
        <v>1</v>
      </c>
      <c r="D120" s="195" t="s">
        <v>464</v>
      </c>
      <c r="E120" s="17" t="s">
        <v>1</v>
      </c>
      <c r="F120" s="196">
        <v>3.15</v>
      </c>
      <c r="H120" s="32"/>
    </row>
    <row r="121" spans="2:8" s="1" customFormat="1" ht="16.899999999999999" customHeight="1">
      <c r="B121" s="32"/>
      <c r="C121" s="195" t="s">
        <v>465</v>
      </c>
      <c r="D121" s="195" t="s">
        <v>182</v>
      </c>
      <c r="E121" s="17" t="s">
        <v>1</v>
      </c>
      <c r="F121" s="196">
        <v>47.95</v>
      </c>
      <c r="H121" s="32"/>
    </row>
    <row r="122" spans="2:8" s="1" customFormat="1" ht="16.899999999999999" customHeight="1">
      <c r="B122" s="32"/>
      <c r="C122" s="191" t="s">
        <v>399</v>
      </c>
      <c r="D122" s="192" t="s">
        <v>1</v>
      </c>
      <c r="E122" s="193" t="s">
        <v>1</v>
      </c>
      <c r="F122" s="194">
        <v>129.6</v>
      </c>
      <c r="H122" s="32"/>
    </row>
    <row r="123" spans="2:8" s="1" customFormat="1" ht="16.899999999999999" customHeight="1">
      <c r="B123" s="32"/>
      <c r="C123" s="195" t="s">
        <v>1</v>
      </c>
      <c r="D123" s="195" t="s">
        <v>168</v>
      </c>
      <c r="E123" s="17" t="s">
        <v>1</v>
      </c>
      <c r="F123" s="196">
        <v>0</v>
      </c>
      <c r="H123" s="32"/>
    </row>
    <row r="124" spans="2:8" s="1" customFormat="1" ht="16.899999999999999" customHeight="1">
      <c r="B124" s="32"/>
      <c r="C124" s="195" t="s">
        <v>1</v>
      </c>
      <c r="D124" s="195" t="s">
        <v>255</v>
      </c>
      <c r="E124" s="17" t="s">
        <v>1</v>
      </c>
      <c r="F124" s="196">
        <v>4.05</v>
      </c>
      <c r="H124" s="32"/>
    </row>
    <row r="125" spans="2:8" s="1" customFormat="1" ht="16.899999999999999" customHeight="1">
      <c r="B125" s="32"/>
      <c r="C125" s="195" t="s">
        <v>1</v>
      </c>
      <c r="D125" s="195" t="s">
        <v>256</v>
      </c>
      <c r="E125" s="17" t="s">
        <v>1</v>
      </c>
      <c r="F125" s="196">
        <v>4.05</v>
      </c>
      <c r="H125" s="32"/>
    </row>
    <row r="126" spans="2:8" s="1" customFormat="1" ht="16.899999999999999" customHeight="1">
      <c r="B126" s="32"/>
      <c r="C126" s="195" t="s">
        <v>1</v>
      </c>
      <c r="D126" s="195" t="s">
        <v>257</v>
      </c>
      <c r="E126" s="17" t="s">
        <v>1</v>
      </c>
      <c r="F126" s="196">
        <v>13.5</v>
      </c>
      <c r="H126" s="32"/>
    </row>
    <row r="127" spans="2:8" s="1" customFormat="1" ht="16.899999999999999" customHeight="1">
      <c r="B127" s="32"/>
      <c r="C127" s="195" t="s">
        <v>1</v>
      </c>
      <c r="D127" s="195" t="s">
        <v>258</v>
      </c>
      <c r="E127" s="17" t="s">
        <v>1</v>
      </c>
      <c r="F127" s="196">
        <v>27</v>
      </c>
      <c r="H127" s="32"/>
    </row>
    <row r="128" spans="2:8" s="1" customFormat="1" ht="16.899999999999999" customHeight="1">
      <c r="B128" s="32"/>
      <c r="C128" s="195" t="s">
        <v>1</v>
      </c>
      <c r="D128" s="195" t="s">
        <v>259</v>
      </c>
      <c r="E128" s="17" t="s">
        <v>1</v>
      </c>
      <c r="F128" s="196">
        <v>4.05</v>
      </c>
      <c r="H128" s="32"/>
    </row>
    <row r="129" spans="2:8" s="1" customFormat="1" ht="16.899999999999999" customHeight="1">
      <c r="B129" s="32"/>
      <c r="C129" s="195" t="s">
        <v>1</v>
      </c>
      <c r="D129" s="195" t="s">
        <v>260</v>
      </c>
      <c r="E129" s="17" t="s">
        <v>1</v>
      </c>
      <c r="F129" s="196">
        <v>16.2</v>
      </c>
      <c r="H129" s="32"/>
    </row>
    <row r="130" spans="2:8" s="1" customFormat="1" ht="16.899999999999999" customHeight="1">
      <c r="B130" s="32"/>
      <c r="C130" s="195" t="s">
        <v>1</v>
      </c>
      <c r="D130" s="195" t="s">
        <v>261</v>
      </c>
      <c r="E130" s="17" t="s">
        <v>1</v>
      </c>
      <c r="F130" s="196">
        <v>4.05</v>
      </c>
      <c r="H130" s="32"/>
    </row>
    <row r="131" spans="2:8" s="1" customFormat="1" ht="16.899999999999999" customHeight="1">
      <c r="B131" s="32"/>
      <c r="C131" s="195" t="s">
        <v>1</v>
      </c>
      <c r="D131" s="195" t="s">
        <v>262</v>
      </c>
      <c r="E131" s="17" t="s">
        <v>1</v>
      </c>
      <c r="F131" s="196">
        <v>4.05</v>
      </c>
      <c r="H131" s="32"/>
    </row>
    <row r="132" spans="2:8" s="1" customFormat="1" ht="16.899999999999999" customHeight="1">
      <c r="B132" s="32"/>
      <c r="C132" s="195" t="s">
        <v>1</v>
      </c>
      <c r="D132" s="195" t="s">
        <v>263</v>
      </c>
      <c r="E132" s="17" t="s">
        <v>1</v>
      </c>
      <c r="F132" s="196">
        <v>4.05</v>
      </c>
      <c r="H132" s="32"/>
    </row>
    <row r="133" spans="2:8" s="1" customFormat="1" ht="16.899999999999999" customHeight="1">
      <c r="B133" s="32"/>
      <c r="C133" s="195" t="s">
        <v>1</v>
      </c>
      <c r="D133" s="195" t="s">
        <v>264</v>
      </c>
      <c r="E133" s="17" t="s">
        <v>1</v>
      </c>
      <c r="F133" s="196">
        <v>4.05</v>
      </c>
      <c r="H133" s="32"/>
    </row>
    <row r="134" spans="2:8" s="1" customFormat="1" ht="16.899999999999999" customHeight="1">
      <c r="B134" s="32"/>
      <c r="C134" s="195" t="s">
        <v>1</v>
      </c>
      <c r="D134" s="195" t="s">
        <v>179</v>
      </c>
      <c r="E134" s="17" t="s">
        <v>1</v>
      </c>
      <c r="F134" s="196">
        <v>0</v>
      </c>
      <c r="H134" s="32"/>
    </row>
    <row r="135" spans="2:8" s="1" customFormat="1" ht="16.899999999999999" customHeight="1">
      <c r="B135" s="32"/>
      <c r="C135" s="195" t="s">
        <v>1</v>
      </c>
      <c r="D135" s="195" t="s">
        <v>265</v>
      </c>
      <c r="E135" s="17" t="s">
        <v>1</v>
      </c>
      <c r="F135" s="196">
        <v>8.1</v>
      </c>
      <c r="H135" s="32"/>
    </row>
    <row r="136" spans="2:8" s="1" customFormat="1" ht="16.899999999999999" customHeight="1">
      <c r="B136" s="32"/>
      <c r="C136" s="195" t="s">
        <v>1</v>
      </c>
      <c r="D136" s="195" t="s">
        <v>235</v>
      </c>
      <c r="E136" s="17" t="s">
        <v>1</v>
      </c>
      <c r="F136" s="196">
        <v>0</v>
      </c>
      <c r="H136" s="32"/>
    </row>
    <row r="137" spans="2:8" s="1" customFormat="1" ht="16.899999999999999" customHeight="1">
      <c r="B137" s="32"/>
      <c r="C137" s="195" t="s">
        <v>1</v>
      </c>
      <c r="D137" s="195" t="s">
        <v>266</v>
      </c>
      <c r="E137" s="17" t="s">
        <v>1</v>
      </c>
      <c r="F137" s="196">
        <v>36.450000000000003</v>
      </c>
      <c r="H137" s="32"/>
    </row>
    <row r="138" spans="2:8" s="1" customFormat="1" ht="16.899999999999999" customHeight="1">
      <c r="B138" s="32"/>
      <c r="C138" s="195" t="s">
        <v>399</v>
      </c>
      <c r="D138" s="195" t="s">
        <v>182</v>
      </c>
      <c r="E138" s="17" t="s">
        <v>1</v>
      </c>
      <c r="F138" s="196">
        <v>129.6</v>
      </c>
      <c r="H138" s="32"/>
    </row>
    <row r="139" spans="2:8" s="1" customFormat="1" ht="16.899999999999999" customHeight="1">
      <c r="B139" s="32"/>
      <c r="C139" s="191" t="s">
        <v>107</v>
      </c>
      <c r="D139" s="192" t="s">
        <v>1</v>
      </c>
      <c r="E139" s="193" t="s">
        <v>1</v>
      </c>
      <c r="F139" s="194">
        <v>96.685000000000002</v>
      </c>
      <c r="H139" s="32"/>
    </row>
    <row r="140" spans="2:8" s="1" customFormat="1" ht="16.899999999999999" customHeight="1">
      <c r="B140" s="32"/>
      <c r="C140" s="195" t="s">
        <v>1</v>
      </c>
      <c r="D140" s="195" t="s">
        <v>158</v>
      </c>
      <c r="E140" s="17" t="s">
        <v>1</v>
      </c>
      <c r="F140" s="196">
        <v>0</v>
      </c>
      <c r="H140" s="32"/>
    </row>
    <row r="141" spans="2:8" s="1" customFormat="1" ht="16.899999999999999" customHeight="1">
      <c r="B141" s="32"/>
      <c r="C141" s="195" t="s">
        <v>1</v>
      </c>
      <c r="D141" s="195" t="s">
        <v>400</v>
      </c>
      <c r="E141" s="17" t="s">
        <v>1</v>
      </c>
      <c r="F141" s="196">
        <v>4</v>
      </c>
      <c r="H141" s="32"/>
    </row>
    <row r="142" spans="2:8" s="1" customFormat="1" ht="16.899999999999999" customHeight="1">
      <c r="B142" s="32"/>
      <c r="C142" s="195" t="s">
        <v>1</v>
      </c>
      <c r="D142" s="195" t="s">
        <v>160</v>
      </c>
      <c r="E142" s="17" t="s">
        <v>1</v>
      </c>
      <c r="F142" s="196">
        <v>0</v>
      </c>
      <c r="H142" s="32"/>
    </row>
    <row r="143" spans="2:8" s="1" customFormat="1" ht="16.899999999999999" customHeight="1">
      <c r="B143" s="32"/>
      <c r="C143" s="195" t="s">
        <v>1</v>
      </c>
      <c r="D143" s="195" t="s">
        <v>401</v>
      </c>
      <c r="E143" s="17" t="s">
        <v>1</v>
      </c>
      <c r="F143" s="196">
        <v>16</v>
      </c>
      <c r="H143" s="32"/>
    </row>
    <row r="144" spans="2:8" s="1" customFormat="1" ht="16.899999999999999" customHeight="1">
      <c r="B144" s="32"/>
      <c r="C144" s="195" t="s">
        <v>1</v>
      </c>
      <c r="D144" s="195" t="s">
        <v>162</v>
      </c>
      <c r="E144" s="17" t="s">
        <v>1</v>
      </c>
      <c r="F144" s="196">
        <v>0</v>
      </c>
      <c r="H144" s="32"/>
    </row>
    <row r="145" spans="2:8" s="1" customFormat="1" ht="16.899999999999999" customHeight="1">
      <c r="B145" s="32"/>
      <c r="C145" s="195" t="s">
        <v>1</v>
      </c>
      <c r="D145" s="195" t="s">
        <v>402</v>
      </c>
      <c r="E145" s="17" t="s">
        <v>1</v>
      </c>
      <c r="F145" s="196">
        <v>9.2799999999999994</v>
      </c>
      <c r="H145" s="32"/>
    </row>
    <row r="146" spans="2:8" s="1" customFormat="1" ht="16.899999999999999" customHeight="1">
      <c r="B146" s="32"/>
      <c r="C146" s="195" t="s">
        <v>1</v>
      </c>
      <c r="D146" s="195" t="s">
        <v>164</v>
      </c>
      <c r="E146" s="17" t="s">
        <v>1</v>
      </c>
      <c r="F146" s="196">
        <v>0</v>
      </c>
      <c r="H146" s="32"/>
    </row>
    <row r="147" spans="2:8" s="1" customFormat="1" ht="16.899999999999999" customHeight="1">
      <c r="B147" s="32"/>
      <c r="C147" s="195" t="s">
        <v>1</v>
      </c>
      <c r="D147" s="195" t="s">
        <v>403</v>
      </c>
      <c r="E147" s="17" t="s">
        <v>1</v>
      </c>
      <c r="F147" s="196">
        <v>5.04</v>
      </c>
      <c r="H147" s="32"/>
    </row>
    <row r="148" spans="2:8" s="1" customFormat="1" ht="16.899999999999999" customHeight="1">
      <c r="B148" s="32"/>
      <c r="C148" s="195" t="s">
        <v>1</v>
      </c>
      <c r="D148" s="195" t="s">
        <v>166</v>
      </c>
      <c r="E148" s="17" t="s">
        <v>1</v>
      </c>
      <c r="F148" s="196">
        <v>0</v>
      </c>
      <c r="H148" s="32"/>
    </row>
    <row r="149" spans="2:8" s="1" customFormat="1" ht="16.899999999999999" customHeight="1">
      <c r="B149" s="32"/>
      <c r="C149" s="195" t="s">
        <v>1</v>
      </c>
      <c r="D149" s="195" t="s">
        <v>404</v>
      </c>
      <c r="E149" s="17" t="s">
        <v>1</v>
      </c>
      <c r="F149" s="196">
        <v>2.125</v>
      </c>
      <c r="H149" s="32"/>
    </row>
    <row r="150" spans="2:8" s="1" customFormat="1" ht="16.899999999999999" customHeight="1">
      <c r="B150" s="32"/>
      <c r="C150" s="195" t="s">
        <v>1</v>
      </c>
      <c r="D150" s="195" t="s">
        <v>184</v>
      </c>
      <c r="E150" s="17" t="s">
        <v>1</v>
      </c>
      <c r="F150" s="196">
        <v>0</v>
      </c>
      <c r="H150" s="32"/>
    </row>
    <row r="151" spans="2:8" s="1" customFormat="1" ht="16.899999999999999" customHeight="1">
      <c r="B151" s="32"/>
      <c r="C151" s="195" t="s">
        <v>1</v>
      </c>
      <c r="D151" s="195" t="s">
        <v>158</v>
      </c>
      <c r="E151" s="17" t="s">
        <v>1</v>
      </c>
      <c r="F151" s="196">
        <v>0</v>
      </c>
      <c r="H151" s="32"/>
    </row>
    <row r="152" spans="2:8" s="1" customFormat="1" ht="16.899999999999999" customHeight="1">
      <c r="B152" s="32"/>
      <c r="C152" s="195" t="s">
        <v>1</v>
      </c>
      <c r="D152" s="195" t="s">
        <v>405</v>
      </c>
      <c r="E152" s="17" t="s">
        <v>1</v>
      </c>
      <c r="F152" s="196">
        <v>31.2</v>
      </c>
      <c r="H152" s="32"/>
    </row>
    <row r="153" spans="2:8" s="1" customFormat="1" ht="16.899999999999999" customHeight="1">
      <c r="B153" s="32"/>
      <c r="C153" s="195" t="s">
        <v>1</v>
      </c>
      <c r="D153" s="195" t="s">
        <v>160</v>
      </c>
      <c r="E153" s="17" t="s">
        <v>1</v>
      </c>
      <c r="F153" s="196">
        <v>0</v>
      </c>
      <c r="H153" s="32"/>
    </row>
    <row r="154" spans="2:8" s="1" customFormat="1" ht="16.899999999999999" customHeight="1">
      <c r="B154" s="32"/>
      <c r="C154" s="195" t="s">
        <v>1</v>
      </c>
      <c r="D154" s="195" t="s">
        <v>406</v>
      </c>
      <c r="E154" s="17" t="s">
        <v>1</v>
      </c>
      <c r="F154" s="196">
        <v>29.04</v>
      </c>
      <c r="H154" s="32"/>
    </row>
    <row r="155" spans="2:8" s="1" customFormat="1" ht="16.899999999999999" customHeight="1">
      <c r="B155" s="32"/>
      <c r="C155" s="195" t="s">
        <v>107</v>
      </c>
      <c r="D155" s="195" t="s">
        <v>182</v>
      </c>
      <c r="E155" s="17" t="s">
        <v>1</v>
      </c>
      <c r="F155" s="196">
        <v>96.685000000000002</v>
      </c>
      <c r="H155" s="32"/>
    </row>
    <row r="156" spans="2:8" s="1" customFormat="1" ht="16.899999999999999" customHeight="1">
      <c r="B156" s="32"/>
      <c r="C156" s="197" t="s">
        <v>1002</v>
      </c>
      <c r="H156" s="32"/>
    </row>
    <row r="157" spans="2:8" s="1" customFormat="1" ht="16.899999999999999" customHeight="1">
      <c r="B157" s="32"/>
      <c r="C157" s="195" t="s">
        <v>396</v>
      </c>
      <c r="D157" s="195" t="s">
        <v>397</v>
      </c>
      <c r="E157" s="17" t="s">
        <v>253</v>
      </c>
      <c r="F157" s="196">
        <v>226.285</v>
      </c>
      <c r="H157" s="32"/>
    </row>
    <row r="158" spans="2:8" s="1" customFormat="1" ht="16.899999999999999" customHeight="1">
      <c r="B158" s="32"/>
      <c r="C158" s="195" t="s">
        <v>396</v>
      </c>
      <c r="D158" s="195" t="s">
        <v>397</v>
      </c>
      <c r="E158" s="17" t="s">
        <v>253</v>
      </c>
      <c r="F158" s="196">
        <v>289.524</v>
      </c>
      <c r="H158" s="32"/>
    </row>
    <row r="159" spans="2:8" s="1" customFormat="1" ht="16.899999999999999" customHeight="1">
      <c r="B159" s="32"/>
      <c r="C159" s="191" t="s">
        <v>96</v>
      </c>
      <c r="D159" s="192" t="s">
        <v>1</v>
      </c>
      <c r="E159" s="193" t="s">
        <v>1</v>
      </c>
      <c r="F159" s="194">
        <v>592.62599999999998</v>
      </c>
      <c r="H159" s="32"/>
    </row>
    <row r="160" spans="2:8" s="1" customFormat="1" ht="16.899999999999999" customHeight="1">
      <c r="B160" s="32"/>
      <c r="C160" s="195" t="s">
        <v>1</v>
      </c>
      <c r="D160" s="195" t="s">
        <v>158</v>
      </c>
      <c r="E160" s="17" t="s">
        <v>1</v>
      </c>
      <c r="F160" s="196">
        <v>0</v>
      </c>
      <c r="H160" s="32"/>
    </row>
    <row r="161" spans="2:8" s="1" customFormat="1" ht="16.899999999999999" customHeight="1">
      <c r="B161" s="32"/>
      <c r="C161" s="195" t="s">
        <v>1</v>
      </c>
      <c r="D161" s="195" t="s">
        <v>278</v>
      </c>
      <c r="E161" s="17" t="s">
        <v>1</v>
      </c>
      <c r="F161" s="196">
        <v>218.4</v>
      </c>
      <c r="H161" s="32"/>
    </row>
    <row r="162" spans="2:8" s="1" customFormat="1" ht="16.899999999999999" customHeight="1">
      <c r="B162" s="32"/>
      <c r="C162" s="195" t="s">
        <v>1</v>
      </c>
      <c r="D162" s="195" t="s">
        <v>160</v>
      </c>
      <c r="E162" s="17" t="s">
        <v>1</v>
      </c>
      <c r="F162" s="196">
        <v>0</v>
      </c>
      <c r="H162" s="32"/>
    </row>
    <row r="163" spans="2:8" s="1" customFormat="1" ht="16.899999999999999" customHeight="1">
      <c r="B163" s="32"/>
      <c r="C163" s="195" t="s">
        <v>1</v>
      </c>
      <c r="D163" s="195" t="s">
        <v>279</v>
      </c>
      <c r="E163" s="17" t="s">
        <v>1</v>
      </c>
      <c r="F163" s="196">
        <v>128.57</v>
      </c>
      <c r="H163" s="32"/>
    </row>
    <row r="164" spans="2:8" s="1" customFormat="1" ht="16.899999999999999" customHeight="1">
      <c r="B164" s="32"/>
      <c r="C164" s="195" t="s">
        <v>1</v>
      </c>
      <c r="D164" s="195" t="s">
        <v>162</v>
      </c>
      <c r="E164" s="17" t="s">
        <v>1</v>
      </c>
      <c r="F164" s="196">
        <v>0</v>
      </c>
      <c r="H164" s="32"/>
    </row>
    <row r="165" spans="2:8" s="1" customFormat="1" ht="16.899999999999999" customHeight="1">
      <c r="B165" s="32"/>
      <c r="C165" s="195" t="s">
        <v>1</v>
      </c>
      <c r="D165" s="195" t="s">
        <v>280</v>
      </c>
      <c r="E165" s="17" t="s">
        <v>1</v>
      </c>
      <c r="F165" s="196">
        <v>65.78</v>
      </c>
      <c r="H165" s="32"/>
    </row>
    <row r="166" spans="2:8" s="1" customFormat="1" ht="16.899999999999999" customHeight="1">
      <c r="B166" s="32"/>
      <c r="C166" s="195" t="s">
        <v>1</v>
      </c>
      <c r="D166" s="195" t="s">
        <v>164</v>
      </c>
      <c r="E166" s="17" t="s">
        <v>1</v>
      </c>
      <c r="F166" s="196">
        <v>0</v>
      </c>
      <c r="H166" s="32"/>
    </row>
    <row r="167" spans="2:8" s="1" customFormat="1" ht="16.899999999999999" customHeight="1">
      <c r="B167" s="32"/>
      <c r="C167" s="195" t="s">
        <v>1</v>
      </c>
      <c r="D167" s="195" t="s">
        <v>281</v>
      </c>
      <c r="E167" s="17" t="s">
        <v>1</v>
      </c>
      <c r="F167" s="196">
        <v>138.06</v>
      </c>
      <c r="H167" s="32"/>
    </row>
    <row r="168" spans="2:8" s="1" customFormat="1" ht="16.899999999999999" customHeight="1">
      <c r="B168" s="32"/>
      <c r="C168" s="195" t="s">
        <v>1</v>
      </c>
      <c r="D168" s="195" t="s">
        <v>282</v>
      </c>
      <c r="E168" s="17" t="s">
        <v>1</v>
      </c>
      <c r="F168" s="196">
        <v>18</v>
      </c>
      <c r="H168" s="32"/>
    </row>
    <row r="169" spans="2:8" s="1" customFormat="1" ht="16.899999999999999" customHeight="1">
      <c r="B169" s="32"/>
      <c r="C169" s="195" t="s">
        <v>1</v>
      </c>
      <c r="D169" s="195" t="s">
        <v>283</v>
      </c>
      <c r="E169" s="17" t="s">
        <v>1</v>
      </c>
      <c r="F169" s="196">
        <v>0</v>
      </c>
      <c r="H169" s="32"/>
    </row>
    <row r="170" spans="2:8" s="1" customFormat="1" ht="16.899999999999999" customHeight="1">
      <c r="B170" s="32"/>
      <c r="C170" s="195" t="s">
        <v>1</v>
      </c>
      <c r="D170" s="195" t="s">
        <v>284</v>
      </c>
      <c r="E170" s="17" t="s">
        <v>1</v>
      </c>
      <c r="F170" s="196">
        <v>19.655999999999999</v>
      </c>
      <c r="H170" s="32"/>
    </row>
    <row r="171" spans="2:8" s="1" customFormat="1" ht="16.899999999999999" customHeight="1">
      <c r="B171" s="32"/>
      <c r="C171" s="195" t="s">
        <v>1</v>
      </c>
      <c r="D171" s="195" t="s">
        <v>285</v>
      </c>
      <c r="E171" s="17" t="s">
        <v>1</v>
      </c>
      <c r="F171" s="196">
        <v>4.16</v>
      </c>
      <c r="H171" s="32"/>
    </row>
    <row r="172" spans="2:8" s="1" customFormat="1" ht="16.899999999999999" customHeight="1">
      <c r="B172" s="32"/>
      <c r="C172" s="195" t="s">
        <v>96</v>
      </c>
      <c r="D172" s="195" t="s">
        <v>188</v>
      </c>
      <c r="E172" s="17" t="s">
        <v>1</v>
      </c>
      <c r="F172" s="196">
        <v>592.62599999999998</v>
      </c>
      <c r="H172" s="32"/>
    </row>
    <row r="173" spans="2:8" s="1" customFormat="1" ht="16.899999999999999" customHeight="1">
      <c r="B173" s="32"/>
      <c r="C173" s="197" t="s">
        <v>1002</v>
      </c>
      <c r="H173" s="32"/>
    </row>
    <row r="174" spans="2:8" s="1" customFormat="1" ht="22.5">
      <c r="B174" s="32"/>
      <c r="C174" s="195" t="s">
        <v>275</v>
      </c>
      <c r="D174" s="195" t="s">
        <v>276</v>
      </c>
      <c r="E174" s="17" t="s">
        <v>253</v>
      </c>
      <c r="F174" s="196">
        <v>355.57600000000002</v>
      </c>
      <c r="H174" s="32"/>
    </row>
    <row r="175" spans="2:8" s="1" customFormat="1" ht="22.5">
      <c r="B175" s="32"/>
      <c r="C175" s="195" t="s">
        <v>287</v>
      </c>
      <c r="D175" s="195" t="s">
        <v>288</v>
      </c>
      <c r="E175" s="17" t="s">
        <v>253</v>
      </c>
      <c r="F175" s="196">
        <v>237.05</v>
      </c>
      <c r="H175" s="32"/>
    </row>
    <row r="176" spans="2:8" s="1" customFormat="1" ht="16.899999999999999" customHeight="1">
      <c r="B176" s="32"/>
      <c r="C176" s="195" t="s">
        <v>311</v>
      </c>
      <c r="D176" s="195" t="s">
        <v>312</v>
      </c>
      <c r="E176" s="17" t="s">
        <v>150</v>
      </c>
      <c r="F176" s="196">
        <v>1185.252</v>
      </c>
      <c r="H176" s="32"/>
    </row>
    <row r="177" spans="2:8" s="1" customFormat="1" ht="22.5">
      <c r="B177" s="32"/>
      <c r="C177" s="195" t="s">
        <v>355</v>
      </c>
      <c r="D177" s="195" t="s">
        <v>356</v>
      </c>
      <c r="E177" s="17" t="s">
        <v>253</v>
      </c>
      <c r="F177" s="196">
        <v>275.88400000000001</v>
      </c>
      <c r="H177" s="32"/>
    </row>
    <row r="178" spans="2:8" s="1" customFormat="1" ht="16.899999999999999" customHeight="1">
      <c r="B178" s="32"/>
      <c r="C178" s="195" t="s">
        <v>396</v>
      </c>
      <c r="D178" s="195" t="s">
        <v>397</v>
      </c>
      <c r="E178" s="17" t="s">
        <v>253</v>
      </c>
      <c r="F178" s="196">
        <v>289.524</v>
      </c>
      <c r="H178" s="32"/>
    </row>
    <row r="179" spans="2:8" s="1" customFormat="1" ht="16.899999999999999" customHeight="1">
      <c r="B179" s="32"/>
      <c r="C179" s="191" t="s">
        <v>98</v>
      </c>
      <c r="D179" s="192" t="s">
        <v>1</v>
      </c>
      <c r="E179" s="193" t="s">
        <v>1</v>
      </c>
      <c r="F179" s="194">
        <v>153.6</v>
      </c>
      <c r="H179" s="32"/>
    </row>
    <row r="180" spans="2:8" s="1" customFormat="1" ht="16.899999999999999" customHeight="1">
      <c r="B180" s="32"/>
      <c r="C180" s="195" t="s">
        <v>1</v>
      </c>
      <c r="D180" s="195" t="s">
        <v>168</v>
      </c>
      <c r="E180" s="17" t="s">
        <v>1</v>
      </c>
      <c r="F180" s="196">
        <v>0</v>
      </c>
      <c r="H180" s="32"/>
    </row>
    <row r="181" spans="2:8" s="1" customFormat="1" ht="16.899999999999999" customHeight="1">
      <c r="B181" s="32"/>
      <c r="C181" s="195" t="s">
        <v>1</v>
      </c>
      <c r="D181" s="195" t="s">
        <v>255</v>
      </c>
      <c r="E181" s="17" t="s">
        <v>1</v>
      </c>
      <c r="F181" s="196">
        <v>4.05</v>
      </c>
      <c r="H181" s="32"/>
    </row>
    <row r="182" spans="2:8" s="1" customFormat="1" ht="16.899999999999999" customHeight="1">
      <c r="B182" s="32"/>
      <c r="C182" s="195" t="s">
        <v>1</v>
      </c>
      <c r="D182" s="195" t="s">
        <v>256</v>
      </c>
      <c r="E182" s="17" t="s">
        <v>1</v>
      </c>
      <c r="F182" s="196">
        <v>4.05</v>
      </c>
      <c r="H182" s="32"/>
    </row>
    <row r="183" spans="2:8" s="1" customFormat="1" ht="16.899999999999999" customHeight="1">
      <c r="B183" s="32"/>
      <c r="C183" s="195" t="s">
        <v>1</v>
      </c>
      <c r="D183" s="195" t="s">
        <v>257</v>
      </c>
      <c r="E183" s="17" t="s">
        <v>1</v>
      </c>
      <c r="F183" s="196">
        <v>13.5</v>
      </c>
      <c r="H183" s="32"/>
    </row>
    <row r="184" spans="2:8" s="1" customFormat="1" ht="16.899999999999999" customHeight="1">
      <c r="B184" s="32"/>
      <c r="C184" s="195" t="s">
        <v>1</v>
      </c>
      <c r="D184" s="195" t="s">
        <v>258</v>
      </c>
      <c r="E184" s="17" t="s">
        <v>1</v>
      </c>
      <c r="F184" s="196">
        <v>27</v>
      </c>
      <c r="H184" s="32"/>
    </row>
    <row r="185" spans="2:8" s="1" customFormat="1" ht="16.899999999999999" customHeight="1">
      <c r="B185" s="32"/>
      <c r="C185" s="195" t="s">
        <v>1</v>
      </c>
      <c r="D185" s="195" t="s">
        <v>259</v>
      </c>
      <c r="E185" s="17" t="s">
        <v>1</v>
      </c>
      <c r="F185" s="196">
        <v>4.05</v>
      </c>
      <c r="H185" s="32"/>
    </row>
    <row r="186" spans="2:8" s="1" customFormat="1" ht="16.899999999999999" customHeight="1">
      <c r="B186" s="32"/>
      <c r="C186" s="195" t="s">
        <v>1</v>
      </c>
      <c r="D186" s="195" t="s">
        <v>260</v>
      </c>
      <c r="E186" s="17" t="s">
        <v>1</v>
      </c>
      <c r="F186" s="196">
        <v>16.2</v>
      </c>
      <c r="H186" s="32"/>
    </row>
    <row r="187" spans="2:8" s="1" customFormat="1" ht="16.899999999999999" customHeight="1">
      <c r="B187" s="32"/>
      <c r="C187" s="195" t="s">
        <v>1</v>
      </c>
      <c r="D187" s="195" t="s">
        <v>261</v>
      </c>
      <c r="E187" s="17" t="s">
        <v>1</v>
      </c>
      <c r="F187" s="196">
        <v>4.05</v>
      </c>
      <c r="H187" s="32"/>
    </row>
    <row r="188" spans="2:8" s="1" customFormat="1" ht="16.899999999999999" customHeight="1">
      <c r="B188" s="32"/>
      <c r="C188" s="195" t="s">
        <v>1</v>
      </c>
      <c r="D188" s="195" t="s">
        <v>262</v>
      </c>
      <c r="E188" s="17" t="s">
        <v>1</v>
      </c>
      <c r="F188" s="196">
        <v>4.05</v>
      </c>
      <c r="H188" s="32"/>
    </row>
    <row r="189" spans="2:8" s="1" customFormat="1" ht="16.899999999999999" customHeight="1">
      <c r="B189" s="32"/>
      <c r="C189" s="195" t="s">
        <v>1</v>
      </c>
      <c r="D189" s="195" t="s">
        <v>263</v>
      </c>
      <c r="E189" s="17" t="s">
        <v>1</v>
      </c>
      <c r="F189" s="196">
        <v>4.05</v>
      </c>
      <c r="H189" s="32"/>
    </row>
    <row r="190" spans="2:8" s="1" customFormat="1" ht="16.899999999999999" customHeight="1">
      <c r="B190" s="32"/>
      <c r="C190" s="195" t="s">
        <v>1</v>
      </c>
      <c r="D190" s="195" t="s">
        <v>264</v>
      </c>
      <c r="E190" s="17" t="s">
        <v>1</v>
      </c>
      <c r="F190" s="196">
        <v>4.05</v>
      </c>
      <c r="H190" s="32"/>
    </row>
    <row r="191" spans="2:8" s="1" customFormat="1" ht="16.899999999999999" customHeight="1">
      <c r="B191" s="32"/>
      <c r="C191" s="195" t="s">
        <v>1</v>
      </c>
      <c r="D191" s="195" t="s">
        <v>179</v>
      </c>
      <c r="E191" s="17" t="s">
        <v>1</v>
      </c>
      <c r="F191" s="196">
        <v>0</v>
      </c>
      <c r="H191" s="32"/>
    </row>
    <row r="192" spans="2:8" s="1" customFormat="1" ht="16.899999999999999" customHeight="1">
      <c r="B192" s="32"/>
      <c r="C192" s="195" t="s">
        <v>1</v>
      </c>
      <c r="D192" s="195" t="s">
        <v>265</v>
      </c>
      <c r="E192" s="17" t="s">
        <v>1</v>
      </c>
      <c r="F192" s="196">
        <v>8.1</v>
      </c>
      <c r="H192" s="32"/>
    </row>
    <row r="193" spans="2:8" s="1" customFormat="1" ht="16.899999999999999" customHeight="1">
      <c r="B193" s="32"/>
      <c r="C193" s="195" t="s">
        <v>1</v>
      </c>
      <c r="D193" s="195" t="s">
        <v>235</v>
      </c>
      <c r="E193" s="17" t="s">
        <v>1</v>
      </c>
      <c r="F193" s="196">
        <v>0</v>
      </c>
      <c r="H193" s="32"/>
    </row>
    <row r="194" spans="2:8" s="1" customFormat="1" ht="16.899999999999999" customHeight="1">
      <c r="B194" s="32"/>
      <c r="C194" s="195" t="s">
        <v>1</v>
      </c>
      <c r="D194" s="195" t="s">
        <v>266</v>
      </c>
      <c r="E194" s="17" t="s">
        <v>1</v>
      </c>
      <c r="F194" s="196">
        <v>36.450000000000003</v>
      </c>
      <c r="H194" s="32"/>
    </row>
    <row r="195" spans="2:8" s="1" customFormat="1" ht="16.899999999999999" customHeight="1">
      <c r="B195" s="32"/>
      <c r="C195" s="195" t="s">
        <v>1</v>
      </c>
      <c r="D195" s="195" t="s">
        <v>233</v>
      </c>
      <c r="E195" s="17" t="s">
        <v>1</v>
      </c>
      <c r="F195" s="196">
        <v>0</v>
      </c>
      <c r="H195" s="32"/>
    </row>
    <row r="196" spans="2:8" s="1" customFormat="1" ht="16.899999999999999" customHeight="1">
      <c r="B196" s="32"/>
      <c r="C196" s="195" t="s">
        <v>1</v>
      </c>
      <c r="D196" s="195" t="s">
        <v>267</v>
      </c>
      <c r="E196" s="17" t="s">
        <v>1</v>
      </c>
      <c r="F196" s="196">
        <v>24</v>
      </c>
      <c r="H196" s="32"/>
    </row>
    <row r="197" spans="2:8" s="1" customFormat="1" ht="16.899999999999999" customHeight="1">
      <c r="B197" s="32"/>
      <c r="C197" s="195" t="s">
        <v>98</v>
      </c>
      <c r="D197" s="195" t="s">
        <v>188</v>
      </c>
      <c r="E197" s="17" t="s">
        <v>1</v>
      </c>
      <c r="F197" s="196">
        <v>153.6</v>
      </c>
      <c r="H197" s="32"/>
    </row>
    <row r="198" spans="2:8" s="1" customFormat="1" ht="16.899999999999999" customHeight="1">
      <c r="B198" s="32"/>
      <c r="C198" s="197" t="s">
        <v>1002</v>
      </c>
      <c r="H198" s="32"/>
    </row>
    <row r="199" spans="2:8" s="1" customFormat="1" ht="16.899999999999999" customHeight="1">
      <c r="B199" s="32"/>
      <c r="C199" s="195" t="s">
        <v>251</v>
      </c>
      <c r="D199" s="195" t="s">
        <v>252</v>
      </c>
      <c r="E199" s="17" t="s">
        <v>253</v>
      </c>
      <c r="F199" s="196">
        <v>92.16</v>
      </c>
      <c r="H199" s="32"/>
    </row>
    <row r="200" spans="2:8" s="1" customFormat="1" ht="16.899999999999999" customHeight="1">
      <c r="B200" s="32"/>
      <c r="C200" s="195" t="s">
        <v>270</v>
      </c>
      <c r="D200" s="195" t="s">
        <v>271</v>
      </c>
      <c r="E200" s="17" t="s">
        <v>253</v>
      </c>
      <c r="F200" s="196">
        <v>61.44</v>
      </c>
      <c r="H200" s="32"/>
    </row>
    <row r="201" spans="2:8" s="1" customFormat="1" ht="22.5">
      <c r="B201" s="32"/>
      <c r="C201" s="195" t="s">
        <v>355</v>
      </c>
      <c r="D201" s="195" t="s">
        <v>356</v>
      </c>
      <c r="E201" s="17" t="s">
        <v>253</v>
      </c>
      <c r="F201" s="196">
        <v>275.88400000000001</v>
      </c>
      <c r="H201" s="32"/>
    </row>
    <row r="202" spans="2:8" s="1" customFormat="1" ht="16.899999999999999" customHeight="1">
      <c r="B202" s="32"/>
      <c r="C202" s="191" t="s">
        <v>113</v>
      </c>
      <c r="D202" s="192" t="s">
        <v>1</v>
      </c>
      <c r="E202" s="193" t="s">
        <v>1</v>
      </c>
      <c r="F202" s="194">
        <v>113.81699999999999</v>
      </c>
      <c r="H202" s="32"/>
    </row>
    <row r="203" spans="2:8" s="1" customFormat="1" ht="16.899999999999999" customHeight="1">
      <c r="B203" s="32"/>
      <c r="C203" s="195" t="s">
        <v>113</v>
      </c>
      <c r="D203" s="195" t="s">
        <v>114</v>
      </c>
      <c r="E203" s="17" t="s">
        <v>1</v>
      </c>
      <c r="F203" s="196">
        <v>113.81699999999999</v>
      </c>
      <c r="H203" s="32"/>
    </row>
    <row r="204" spans="2:8" s="1" customFormat="1" ht="16.899999999999999" customHeight="1">
      <c r="B204" s="32"/>
      <c r="C204" s="197" t="s">
        <v>1002</v>
      </c>
      <c r="H204" s="32"/>
    </row>
    <row r="205" spans="2:8" s="1" customFormat="1" ht="16.899999999999999" customHeight="1">
      <c r="B205" s="32"/>
      <c r="C205" s="195" t="s">
        <v>819</v>
      </c>
      <c r="D205" s="195" t="s">
        <v>820</v>
      </c>
      <c r="E205" s="17" t="s">
        <v>388</v>
      </c>
      <c r="F205" s="196">
        <v>113.81699999999999</v>
      </c>
      <c r="H205" s="32"/>
    </row>
    <row r="206" spans="2:8" s="1" customFormat="1" ht="16.899999999999999" customHeight="1">
      <c r="B206" s="32"/>
      <c r="C206" s="195" t="s">
        <v>823</v>
      </c>
      <c r="D206" s="195" t="s">
        <v>824</v>
      </c>
      <c r="E206" s="17" t="s">
        <v>388</v>
      </c>
      <c r="F206" s="196">
        <v>2162.5230000000001</v>
      </c>
      <c r="H206" s="32"/>
    </row>
    <row r="207" spans="2:8" s="1" customFormat="1" ht="16.899999999999999" customHeight="1">
      <c r="B207" s="32"/>
      <c r="C207" s="195" t="s">
        <v>828</v>
      </c>
      <c r="D207" s="195" t="s">
        <v>829</v>
      </c>
      <c r="E207" s="17" t="s">
        <v>388</v>
      </c>
      <c r="F207" s="196">
        <v>1.75</v>
      </c>
      <c r="H207" s="32"/>
    </row>
    <row r="208" spans="2:8" s="1" customFormat="1" ht="22.5">
      <c r="B208" s="32"/>
      <c r="C208" s="195" t="s">
        <v>850</v>
      </c>
      <c r="D208" s="195" t="s">
        <v>851</v>
      </c>
      <c r="E208" s="17" t="s">
        <v>388</v>
      </c>
      <c r="F208" s="196">
        <v>75.878</v>
      </c>
      <c r="H208" s="32"/>
    </row>
    <row r="209" spans="2:8" s="1" customFormat="1" ht="16.899999999999999" customHeight="1">
      <c r="B209" s="32"/>
      <c r="C209" s="191" t="s">
        <v>115</v>
      </c>
      <c r="D209" s="192" t="s">
        <v>1</v>
      </c>
      <c r="E209" s="193" t="s">
        <v>1</v>
      </c>
      <c r="F209" s="194">
        <v>1.75</v>
      </c>
      <c r="H209" s="32"/>
    </row>
    <row r="210" spans="2:8" s="1" customFormat="1" ht="16.899999999999999" customHeight="1">
      <c r="B210" s="32"/>
      <c r="C210" s="195" t="s">
        <v>115</v>
      </c>
      <c r="D210" s="195" t="s">
        <v>831</v>
      </c>
      <c r="E210" s="17" t="s">
        <v>1</v>
      </c>
      <c r="F210" s="196">
        <v>1.75</v>
      </c>
      <c r="H210" s="32"/>
    </row>
    <row r="211" spans="2:8" s="1" customFormat="1" ht="16.899999999999999" customHeight="1">
      <c r="B211" s="32"/>
      <c r="C211" s="197" t="s">
        <v>1002</v>
      </c>
      <c r="H211" s="32"/>
    </row>
    <row r="212" spans="2:8" s="1" customFormat="1" ht="16.899999999999999" customHeight="1">
      <c r="B212" s="32"/>
      <c r="C212" s="195" t="s">
        <v>828</v>
      </c>
      <c r="D212" s="195" t="s">
        <v>829</v>
      </c>
      <c r="E212" s="17" t="s">
        <v>388</v>
      </c>
      <c r="F212" s="196">
        <v>1.75</v>
      </c>
      <c r="H212" s="32"/>
    </row>
    <row r="213" spans="2:8" s="1" customFormat="1" ht="16.899999999999999" customHeight="1">
      <c r="B213" s="32"/>
      <c r="C213" s="195" t="s">
        <v>833</v>
      </c>
      <c r="D213" s="195" t="s">
        <v>834</v>
      </c>
      <c r="E213" s="17" t="s">
        <v>388</v>
      </c>
      <c r="F213" s="196">
        <v>33.25</v>
      </c>
      <c r="H213" s="32"/>
    </row>
    <row r="214" spans="2:8" s="1" customFormat="1" ht="22.5">
      <c r="B214" s="32"/>
      <c r="C214" s="195" t="s">
        <v>842</v>
      </c>
      <c r="D214" s="195" t="s">
        <v>843</v>
      </c>
      <c r="E214" s="17" t="s">
        <v>388</v>
      </c>
      <c r="F214" s="196">
        <v>1.75</v>
      </c>
      <c r="H214" s="32"/>
    </row>
    <row r="215" spans="2:8" s="1" customFormat="1" ht="16.899999999999999" customHeight="1">
      <c r="B215" s="32"/>
      <c r="C215" s="191" t="s">
        <v>105</v>
      </c>
      <c r="D215" s="192" t="s">
        <v>1</v>
      </c>
      <c r="E215" s="193" t="s">
        <v>1</v>
      </c>
      <c r="F215" s="194">
        <v>289.524</v>
      </c>
      <c r="H215" s="32"/>
    </row>
    <row r="216" spans="2:8" s="1" customFormat="1" ht="16.899999999999999" customHeight="1">
      <c r="B216" s="32"/>
      <c r="C216" s="195" t="s">
        <v>1</v>
      </c>
      <c r="D216" s="195" t="s">
        <v>414</v>
      </c>
      <c r="E216" s="17" t="s">
        <v>1</v>
      </c>
      <c r="F216" s="196">
        <v>0</v>
      </c>
      <c r="H216" s="32"/>
    </row>
    <row r="217" spans="2:8" s="1" customFormat="1" ht="16.899999999999999" customHeight="1">
      <c r="B217" s="32"/>
      <c r="C217" s="195" t="s">
        <v>1</v>
      </c>
      <c r="D217" s="195" t="s">
        <v>96</v>
      </c>
      <c r="E217" s="17" t="s">
        <v>1</v>
      </c>
      <c r="F217" s="196">
        <v>592.62599999999998</v>
      </c>
      <c r="H217" s="32"/>
    </row>
    <row r="218" spans="2:8" s="1" customFormat="1" ht="16.899999999999999" customHeight="1">
      <c r="B218" s="32"/>
      <c r="C218" s="195" t="s">
        <v>1</v>
      </c>
      <c r="D218" s="195" t="s">
        <v>415</v>
      </c>
      <c r="E218" s="17" t="s">
        <v>1</v>
      </c>
      <c r="F218" s="196">
        <v>-96.685000000000002</v>
      </c>
      <c r="H218" s="32"/>
    </row>
    <row r="219" spans="2:8" s="1" customFormat="1" ht="16.899999999999999" customHeight="1">
      <c r="B219" s="32"/>
      <c r="C219" s="195" t="s">
        <v>1</v>
      </c>
      <c r="D219" s="195" t="s">
        <v>416</v>
      </c>
      <c r="E219" s="17" t="s">
        <v>1</v>
      </c>
      <c r="F219" s="196">
        <v>-217</v>
      </c>
      <c r="H219" s="32"/>
    </row>
    <row r="220" spans="2:8" s="1" customFormat="1" ht="16.899999999999999" customHeight="1">
      <c r="B220" s="32"/>
      <c r="C220" s="195" t="s">
        <v>1</v>
      </c>
      <c r="D220" s="195" t="s">
        <v>417</v>
      </c>
      <c r="E220" s="17" t="s">
        <v>1</v>
      </c>
      <c r="F220" s="196">
        <v>-6.3</v>
      </c>
      <c r="H220" s="32"/>
    </row>
    <row r="221" spans="2:8" s="1" customFormat="1" ht="16.899999999999999" customHeight="1">
      <c r="B221" s="32"/>
      <c r="C221" s="195" t="s">
        <v>1</v>
      </c>
      <c r="D221" s="195" t="s">
        <v>233</v>
      </c>
      <c r="E221" s="17" t="s">
        <v>1</v>
      </c>
      <c r="F221" s="196">
        <v>0</v>
      </c>
      <c r="H221" s="32"/>
    </row>
    <row r="222" spans="2:8" s="1" customFormat="1" ht="16.899999999999999" customHeight="1">
      <c r="B222" s="32"/>
      <c r="C222" s="195" t="s">
        <v>1</v>
      </c>
      <c r="D222" s="195" t="s">
        <v>267</v>
      </c>
      <c r="E222" s="17" t="s">
        <v>1</v>
      </c>
      <c r="F222" s="196">
        <v>24</v>
      </c>
      <c r="H222" s="32"/>
    </row>
    <row r="223" spans="2:8" s="1" customFormat="1" ht="16.899999999999999" customHeight="1">
      <c r="B223" s="32"/>
      <c r="C223" s="195" t="s">
        <v>1</v>
      </c>
      <c r="D223" s="195" t="s">
        <v>418</v>
      </c>
      <c r="E223" s="17" t="s">
        <v>1</v>
      </c>
      <c r="F223" s="196">
        <v>-6.1040000000000001</v>
      </c>
      <c r="H223" s="32"/>
    </row>
    <row r="224" spans="2:8" s="1" customFormat="1" ht="16.899999999999999" customHeight="1">
      <c r="B224" s="32"/>
      <c r="C224" s="195" t="s">
        <v>1</v>
      </c>
      <c r="D224" s="195" t="s">
        <v>419</v>
      </c>
      <c r="E224" s="17" t="s">
        <v>1</v>
      </c>
      <c r="F224" s="196">
        <v>-1.0129999999999999</v>
      </c>
      <c r="H224" s="32"/>
    </row>
    <row r="225" spans="2:8" s="1" customFormat="1" ht="16.899999999999999" customHeight="1">
      <c r="B225" s="32"/>
      <c r="C225" s="195" t="s">
        <v>105</v>
      </c>
      <c r="D225" s="195" t="s">
        <v>188</v>
      </c>
      <c r="E225" s="17" t="s">
        <v>1</v>
      </c>
      <c r="F225" s="196">
        <v>289.524</v>
      </c>
      <c r="H225" s="32"/>
    </row>
    <row r="226" spans="2:8" s="1" customFormat="1" ht="16.899999999999999" customHeight="1">
      <c r="B226" s="32"/>
      <c r="C226" s="197" t="s">
        <v>1002</v>
      </c>
      <c r="H226" s="32"/>
    </row>
    <row r="227" spans="2:8" s="1" customFormat="1" ht="16.899999999999999" customHeight="1">
      <c r="B227" s="32"/>
      <c r="C227" s="195" t="s">
        <v>396</v>
      </c>
      <c r="D227" s="195" t="s">
        <v>397</v>
      </c>
      <c r="E227" s="17" t="s">
        <v>253</v>
      </c>
      <c r="F227" s="196">
        <v>289.524</v>
      </c>
      <c r="H227" s="32"/>
    </row>
    <row r="228" spans="2:8" s="1" customFormat="1" ht="22.5">
      <c r="B228" s="32"/>
      <c r="C228" s="195" t="s">
        <v>340</v>
      </c>
      <c r="D228" s="195" t="s">
        <v>341</v>
      </c>
      <c r="E228" s="17" t="s">
        <v>253</v>
      </c>
      <c r="F228" s="196">
        <v>347.42899999999997</v>
      </c>
      <c r="H228" s="32"/>
    </row>
    <row r="229" spans="2:8" s="1" customFormat="1" ht="22.5">
      <c r="B229" s="32"/>
      <c r="C229" s="195" t="s">
        <v>350</v>
      </c>
      <c r="D229" s="195" t="s">
        <v>351</v>
      </c>
      <c r="E229" s="17" t="s">
        <v>253</v>
      </c>
      <c r="F229" s="196">
        <v>231.619</v>
      </c>
      <c r="H229" s="32"/>
    </row>
    <row r="230" spans="2:8" s="1" customFormat="1" ht="22.5">
      <c r="B230" s="32"/>
      <c r="C230" s="195" t="s">
        <v>355</v>
      </c>
      <c r="D230" s="195" t="s">
        <v>356</v>
      </c>
      <c r="E230" s="17" t="s">
        <v>253</v>
      </c>
      <c r="F230" s="196">
        <v>275.88400000000001</v>
      </c>
      <c r="H230" s="32"/>
    </row>
    <row r="231" spans="2:8" s="1" customFormat="1" ht="16.899999999999999" customHeight="1">
      <c r="B231" s="32"/>
      <c r="C231" s="195" t="s">
        <v>375</v>
      </c>
      <c r="D231" s="195" t="s">
        <v>376</v>
      </c>
      <c r="E231" s="17" t="s">
        <v>253</v>
      </c>
      <c r="F231" s="196">
        <v>173.714</v>
      </c>
      <c r="H231" s="32"/>
    </row>
    <row r="232" spans="2:8" s="1" customFormat="1" ht="16.899999999999999" customHeight="1">
      <c r="B232" s="32"/>
      <c r="C232" s="195" t="s">
        <v>381</v>
      </c>
      <c r="D232" s="195" t="s">
        <v>382</v>
      </c>
      <c r="E232" s="17" t="s">
        <v>253</v>
      </c>
      <c r="F232" s="196">
        <v>115.81</v>
      </c>
      <c r="H232" s="32"/>
    </row>
    <row r="233" spans="2:8" s="1" customFormat="1" ht="26.45" customHeight="1">
      <c r="B233" s="32"/>
      <c r="C233" s="190" t="s">
        <v>1003</v>
      </c>
      <c r="D233" s="190" t="s">
        <v>88</v>
      </c>
      <c r="H233" s="32"/>
    </row>
    <row r="234" spans="2:8" s="1" customFormat="1" ht="16.899999999999999" customHeight="1">
      <c r="B234" s="32"/>
      <c r="C234" s="191" t="s">
        <v>860</v>
      </c>
      <c r="D234" s="192" t="s">
        <v>1</v>
      </c>
      <c r="E234" s="193" t="s">
        <v>1</v>
      </c>
      <c r="F234" s="194">
        <v>58.539000000000001</v>
      </c>
      <c r="H234" s="32"/>
    </row>
    <row r="235" spans="2:8" s="1" customFormat="1" ht="16.899999999999999" customHeight="1">
      <c r="B235" s="32"/>
      <c r="C235" s="195" t="s">
        <v>860</v>
      </c>
      <c r="D235" s="195" t="s">
        <v>883</v>
      </c>
      <c r="E235" s="17" t="s">
        <v>1</v>
      </c>
      <c r="F235" s="196">
        <v>58.539000000000001</v>
      </c>
      <c r="H235" s="32"/>
    </row>
    <row r="236" spans="2:8" s="1" customFormat="1" ht="16.899999999999999" customHeight="1">
      <c r="B236" s="32"/>
      <c r="C236" s="197" t="s">
        <v>1002</v>
      </c>
      <c r="H236" s="32"/>
    </row>
    <row r="237" spans="2:8" s="1" customFormat="1" ht="16.899999999999999" customHeight="1">
      <c r="B237" s="32"/>
      <c r="C237" s="195" t="s">
        <v>880</v>
      </c>
      <c r="D237" s="195" t="s">
        <v>881</v>
      </c>
      <c r="E237" s="17" t="s">
        <v>253</v>
      </c>
      <c r="F237" s="196">
        <v>35.122999999999998</v>
      </c>
      <c r="H237" s="32"/>
    </row>
    <row r="238" spans="2:8" s="1" customFormat="1" ht="16.899999999999999" customHeight="1">
      <c r="B238" s="32"/>
      <c r="C238" s="195" t="s">
        <v>885</v>
      </c>
      <c r="D238" s="195" t="s">
        <v>886</v>
      </c>
      <c r="E238" s="17" t="s">
        <v>253</v>
      </c>
      <c r="F238" s="196">
        <v>23.416</v>
      </c>
      <c r="H238" s="32"/>
    </row>
    <row r="239" spans="2:8" s="1" customFormat="1" ht="22.5">
      <c r="B239" s="32"/>
      <c r="C239" s="195" t="s">
        <v>355</v>
      </c>
      <c r="D239" s="195" t="s">
        <v>356</v>
      </c>
      <c r="E239" s="17" t="s">
        <v>253</v>
      </c>
      <c r="F239" s="196">
        <v>14.042999999999999</v>
      </c>
      <c r="H239" s="32"/>
    </row>
    <row r="240" spans="2:8" s="1" customFormat="1" ht="16.899999999999999" customHeight="1">
      <c r="B240" s="32"/>
      <c r="C240" s="195" t="s">
        <v>396</v>
      </c>
      <c r="D240" s="195" t="s">
        <v>397</v>
      </c>
      <c r="E240" s="17" t="s">
        <v>253</v>
      </c>
      <c r="F240" s="196">
        <v>65.141999999999996</v>
      </c>
      <c r="H240" s="32"/>
    </row>
    <row r="241" spans="2:8" s="1" customFormat="1" ht="16.899999999999999" customHeight="1">
      <c r="B241" s="32"/>
      <c r="C241" s="191" t="s">
        <v>110</v>
      </c>
      <c r="D241" s="192" t="s">
        <v>1</v>
      </c>
      <c r="E241" s="193" t="s">
        <v>1</v>
      </c>
      <c r="F241" s="194">
        <v>23.405000000000001</v>
      </c>
      <c r="H241" s="32"/>
    </row>
    <row r="242" spans="2:8" s="1" customFormat="1" ht="16.899999999999999" customHeight="1">
      <c r="B242" s="32"/>
      <c r="C242" s="195" t="s">
        <v>1</v>
      </c>
      <c r="D242" s="195" t="s">
        <v>358</v>
      </c>
      <c r="E242" s="17" t="s">
        <v>1</v>
      </c>
      <c r="F242" s="196">
        <v>0</v>
      </c>
      <c r="H242" s="32"/>
    </row>
    <row r="243" spans="2:8" s="1" customFormat="1" ht="16.899999999999999" customHeight="1">
      <c r="B243" s="32"/>
      <c r="C243" s="195" t="s">
        <v>1</v>
      </c>
      <c r="D243" s="195" t="s">
        <v>907</v>
      </c>
      <c r="E243" s="17" t="s">
        <v>1</v>
      </c>
      <c r="F243" s="196">
        <v>88.546999999999997</v>
      </c>
      <c r="H243" s="32"/>
    </row>
    <row r="244" spans="2:8" s="1" customFormat="1" ht="16.899999999999999" customHeight="1">
      <c r="B244" s="32"/>
      <c r="C244" s="195" t="s">
        <v>1</v>
      </c>
      <c r="D244" s="195" t="s">
        <v>360</v>
      </c>
      <c r="E244" s="17" t="s">
        <v>1</v>
      </c>
      <c r="F244" s="196">
        <v>-65.141999999999996</v>
      </c>
      <c r="H244" s="32"/>
    </row>
    <row r="245" spans="2:8" s="1" customFormat="1" ht="16.899999999999999" customHeight="1">
      <c r="B245" s="32"/>
      <c r="C245" s="195" t="s">
        <v>110</v>
      </c>
      <c r="D245" s="195" t="s">
        <v>188</v>
      </c>
      <c r="E245" s="17" t="s">
        <v>1</v>
      </c>
      <c r="F245" s="196">
        <v>23.405000000000001</v>
      </c>
      <c r="H245" s="32"/>
    </row>
    <row r="246" spans="2:8" s="1" customFormat="1" ht="16.899999999999999" customHeight="1">
      <c r="B246" s="32"/>
      <c r="C246" s="197" t="s">
        <v>1002</v>
      </c>
      <c r="H246" s="32"/>
    </row>
    <row r="247" spans="2:8" s="1" customFormat="1" ht="22.5">
      <c r="B247" s="32"/>
      <c r="C247" s="195" t="s">
        <v>355</v>
      </c>
      <c r="D247" s="195" t="s">
        <v>356</v>
      </c>
      <c r="E247" s="17" t="s">
        <v>253</v>
      </c>
      <c r="F247" s="196">
        <v>14.042999999999999</v>
      </c>
      <c r="H247" s="32"/>
    </row>
    <row r="248" spans="2:8" s="1" customFormat="1" ht="22.5">
      <c r="B248" s="32"/>
      <c r="C248" s="195" t="s">
        <v>365</v>
      </c>
      <c r="D248" s="195" t="s">
        <v>366</v>
      </c>
      <c r="E248" s="17" t="s">
        <v>253</v>
      </c>
      <c r="F248" s="196">
        <v>9.3620000000000001</v>
      </c>
      <c r="H248" s="32"/>
    </row>
    <row r="249" spans="2:8" s="1" customFormat="1" ht="22.5">
      <c r="B249" s="32"/>
      <c r="C249" s="195" t="s">
        <v>386</v>
      </c>
      <c r="D249" s="195" t="s">
        <v>387</v>
      </c>
      <c r="E249" s="17" t="s">
        <v>388</v>
      </c>
      <c r="F249" s="196">
        <v>46.81</v>
      </c>
      <c r="H249" s="32"/>
    </row>
    <row r="250" spans="2:8" s="1" customFormat="1" ht="16.899999999999999" customHeight="1">
      <c r="B250" s="32"/>
      <c r="C250" s="195" t="s">
        <v>392</v>
      </c>
      <c r="D250" s="195" t="s">
        <v>393</v>
      </c>
      <c r="E250" s="17" t="s">
        <v>253</v>
      </c>
      <c r="F250" s="196">
        <v>23.405000000000001</v>
      </c>
      <c r="H250" s="32"/>
    </row>
    <row r="251" spans="2:8" s="1" customFormat="1" ht="16.899999999999999" customHeight="1">
      <c r="B251" s="32"/>
      <c r="C251" s="191" t="s">
        <v>103</v>
      </c>
      <c r="D251" s="192" t="s">
        <v>1</v>
      </c>
      <c r="E251" s="193" t="s">
        <v>1</v>
      </c>
      <c r="F251" s="194">
        <v>56</v>
      </c>
      <c r="H251" s="32"/>
    </row>
    <row r="252" spans="2:8" s="1" customFormat="1" ht="16.899999999999999" customHeight="1">
      <c r="B252" s="32"/>
      <c r="C252" s="195" t="s">
        <v>1</v>
      </c>
      <c r="D252" s="195" t="s">
        <v>878</v>
      </c>
      <c r="E252" s="17" t="s">
        <v>1</v>
      </c>
      <c r="F252" s="196">
        <v>25</v>
      </c>
      <c r="H252" s="32"/>
    </row>
    <row r="253" spans="2:8" s="1" customFormat="1" ht="16.899999999999999" customHeight="1">
      <c r="B253" s="32"/>
      <c r="C253" s="195" t="s">
        <v>1</v>
      </c>
      <c r="D253" s="195" t="s">
        <v>879</v>
      </c>
      <c r="E253" s="17" t="s">
        <v>1</v>
      </c>
      <c r="F253" s="196">
        <v>31</v>
      </c>
      <c r="H253" s="32"/>
    </row>
    <row r="254" spans="2:8" s="1" customFormat="1" ht="16.899999999999999" customHeight="1">
      <c r="B254" s="32"/>
      <c r="C254" s="195" t="s">
        <v>103</v>
      </c>
      <c r="D254" s="195" t="s">
        <v>188</v>
      </c>
      <c r="E254" s="17" t="s">
        <v>1</v>
      </c>
      <c r="F254" s="196">
        <v>56</v>
      </c>
      <c r="H254" s="32"/>
    </row>
    <row r="255" spans="2:8" s="1" customFormat="1" ht="16.899999999999999" customHeight="1">
      <c r="B255" s="32"/>
      <c r="C255" s="197" t="s">
        <v>1002</v>
      </c>
      <c r="H255" s="32"/>
    </row>
    <row r="256" spans="2:8" s="1" customFormat="1" ht="16.899999999999999" customHeight="1">
      <c r="B256" s="32"/>
      <c r="C256" s="195" t="s">
        <v>875</v>
      </c>
      <c r="D256" s="195" t="s">
        <v>876</v>
      </c>
      <c r="E256" s="17" t="s">
        <v>150</v>
      </c>
      <c r="F256" s="196">
        <v>56</v>
      </c>
      <c r="H256" s="32"/>
    </row>
    <row r="257" spans="2:8" s="1" customFormat="1" ht="22.5">
      <c r="B257" s="32"/>
      <c r="C257" s="195" t="s">
        <v>340</v>
      </c>
      <c r="D257" s="195" t="s">
        <v>341</v>
      </c>
      <c r="E257" s="17" t="s">
        <v>253</v>
      </c>
      <c r="F257" s="196">
        <v>22.4</v>
      </c>
      <c r="H257" s="32"/>
    </row>
    <row r="258" spans="2:8" s="1" customFormat="1" ht="16.899999999999999" customHeight="1">
      <c r="B258" s="32"/>
      <c r="C258" s="195" t="s">
        <v>370</v>
      </c>
      <c r="D258" s="195" t="s">
        <v>371</v>
      </c>
      <c r="E258" s="17" t="s">
        <v>253</v>
      </c>
      <c r="F258" s="196">
        <v>11.2</v>
      </c>
      <c r="H258" s="32"/>
    </row>
    <row r="259" spans="2:8" s="1" customFormat="1" ht="16.899999999999999" customHeight="1">
      <c r="B259" s="32"/>
      <c r="C259" s="195" t="s">
        <v>922</v>
      </c>
      <c r="D259" s="195" t="s">
        <v>923</v>
      </c>
      <c r="E259" s="17" t="s">
        <v>150</v>
      </c>
      <c r="F259" s="196">
        <v>56</v>
      </c>
      <c r="H259" s="32"/>
    </row>
    <row r="260" spans="2:8" s="1" customFormat="1" ht="16.899999999999999" customHeight="1">
      <c r="B260" s="32"/>
      <c r="C260" s="195" t="s">
        <v>439</v>
      </c>
      <c r="D260" s="195" t="s">
        <v>440</v>
      </c>
      <c r="E260" s="17" t="s">
        <v>150</v>
      </c>
      <c r="F260" s="196">
        <v>56</v>
      </c>
      <c r="H260" s="32"/>
    </row>
    <row r="261" spans="2:8" s="1" customFormat="1" ht="16.899999999999999" customHeight="1">
      <c r="B261" s="32"/>
      <c r="C261" s="195" t="s">
        <v>449</v>
      </c>
      <c r="D261" s="195" t="s">
        <v>450</v>
      </c>
      <c r="E261" s="17" t="s">
        <v>150</v>
      </c>
      <c r="F261" s="196">
        <v>56</v>
      </c>
      <c r="H261" s="32"/>
    </row>
    <row r="262" spans="2:8" s="1" customFormat="1" ht="16.899999999999999" customHeight="1">
      <c r="B262" s="32"/>
      <c r="C262" s="195" t="s">
        <v>453</v>
      </c>
      <c r="D262" s="195" t="s">
        <v>454</v>
      </c>
      <c r="E262" s="17" t="s">
        <v>150</v>
      </c>
      <c r="F262" s="196">
        <v>56</v>
      </c>
      <c r="H262" s="32"/>
    </row>
    <row r="263" spans="2:8" s="1" customFormat="1" ht="16.899999999999999" customHeight="1">
      <c r="B263" s="32"/>
      <c r="C263" s="191" t="s">
        <v>428</v>
      </c>
      <c r="D263" s="192" t="s">
        <v>1</v>
      </c>
      <c r="E263" s="193" t="s">
        <v>1</v>
      </c>
      <c r="F263" s="194">
        <v>9.92</v>
      </c>
      <c r="H263" s="32"/>
    </row>
    <row r="264" spans="2:8" s="1" customFormat="1" ht="16.899999999999999" customHeight="1">
      <c r="B264" s="32"/>
      <c r="C264" s="195" t="s">
        <v>1</v>
      </c>
      <c r="D264" s="195" t="s">
        <v>919</v>
      </c>
      <c r="E264" s="17" t="s">
        <v>1</v>
      </c>
      <c r="F264" s="196">
        <v>9.92</v>
      </c>
      <c r="H264" s="32"/>
    </row>
    <row r="265" spans="2:8" s="1" customFormat="1" ht="16.899999999999999" customHeight="1">
      <c r="B265" s="32"/>
      <c r="C265" s="195" t="s">
        <v>428</v>
      </c>
      <c r="D265" s="195" t="s">
        <v>188</v>
      </c>
      <c r="E265" s="17" t="s">
        <v>1</v>
      </c>
      <c r="F265" s="196">
        <v>9.92</v>
      </c>
      <c r="H265" s="32"/>
    </row>
    <row r="266" spans="2:8" s="1" customFormat="1" ht="16.899999999999999" customHeight="1">
      <c r="B266" s="32"/>
      <c r="C266" s="197" t="s">
        <v>1002</v>
      </c>
      <c r="H266" s="32"/>
    </row>
    <row r="267" spans="2:8" s="1" customFormat="1" ht="16.899999999999999" customHeight="1">
      <c r="B267" s="32"/>
      <c r="C267" s="195" t="s">
        <v>421</v>
      </c>
      <c r="D267" s="195" t="s">
        <v>422</v>
      </c>
      <c r="E267" s="17" t="s">
        <v>253</v>
      </c>
      <c r="F267" s="196">
        <v>9.92</v>
      </c>
      <c r="H267" s="32"/>
    </row>
    <row r="268" spans="2:8" s="1" customFormat="1" ht="16.899999999999999" customHeight="1">
      <c r="B268" s="32"/>
      <c r="C268" s="195" t="s">
        <v>396</v>
      </c>
      <c r="D268" s="195" t="s">
        <v>397</v>
      </c>
      <c r="E268" s="17" t="s">
        <v>253</v>
      </c>
      <c r="F268" s="196">
        <v>65.141999999999996</v>
      </c>
      <c r="H268" s="32"/>
    </row>
    <row r="269" spans="2:8" s="1" customFormat="1" ht="16.899999999999999" customHeight="1">
      <c r="B269" s="32"/>
      <c r="C269" s="191" t="s">
        <v>465</v>
      </c>
      <c r="D269" s="192" t="s">
        <v>1</v>
      </c>
      <c r="E269" s="193" t="s">
        <v>1</v>
      </c>
      <c r="F269" s="194">
        <v>2.48</v>
      </c>
      <c r="H269" s="32"/>
    </row>
    <row r="270" spans="2:8" s="1" customFormat="1" ht="16.899999999999999" customHeight="1">
      <c r="B270" s="32"/>
      <c r="C270" s="195" t="s">
        <v>1</v>
      </c>
      <c r="D270" s="195" t="s">
        <v>461</v>
      </c>
      <c r="E270" s="17" t="s">
        <v>1</v>
      </c>
      <c r="F270" s="196">
        <v>0</v>
      </c>
      <c r="H270" s="32"/>
    </row>
    <row r="271" spans="2:8" s="1" customFormat="1" ht="16.899999999999999" customHeight="1">
      <c r="B271" s="32"/>
      <c r="C271" s="195" t="s">
        <v>1</v>
      </c>
      <c r="D271" s="195" t="s">
        <v>931</v>
      </c>
      <c r="E271" s="17" t="s">
        <v>1</v>
      </c>
      <c r="F271" s="196">
        <v>2.48</v>
      </c>
      <c r="H271" s="32"/>
    </row>
    <row r="272" spans="2:8" s="1" customFormat="1" ht="16.899999999999999" customHeight="1">
      <c r="B272" s="32"/>
      <c r="C272" s="195" t="s">
        <v>465</v>
      </c>
      <c r="D272" s="195" t="s">
        <v>182</v>
      </c>
      <c r="E272" s="17" t="s">
        <v>1</v>
      </c>
      <c r="F272" s="196">
        <v>2.48</v>
      </c>
      <c r="H272" s="32"/>
    </row>
    <row r="273" spans="2:8" s="1" customFormat="1" ht="16.899999999999999" customHeight="1">
      <c r="B273" s="32"/>
      <c r="C273" s="197" t="s">
        <v>1002</v>
      </c>
      <c r="H273" s="32"/>
    </row>
    <row r="274" spans="2:8" s="1" customFormat="1" ht="16.899999999999999" customHeight="1">
      <c r="B274" s="32"/>
      <c r="C274" s="195" t="s">
        <v>458</v>
      </c>
      <c r="D274" s="195" t="s">
        <v>459</v>
      </c>
      <c r="E274" s="17" t="s">
        <v>253</v>
      </c>
      <c r="F274" s="196">
        <v>2.48</v>
      </c>
      <c r="H274" s="32"/>
    </row>
    <row r="275" spans="2:8" s="1" customFormat="1" ht="16.899999999999999" customHeight="1">
      <c r="B275" s="32"/>
      <c r="C275" s="195" t="s">
        <v>396</v>
      </c>
      <c r="D275" s="195" t="s">
        <v>397</v>
      </c>
      <c r="E275" s="17" t="s">
        <v>253</v>
      </c>
      <c r="F275" s="196">
        <v>65.141999999999996</v>
      </c>
      <c r="H275" s="32"/>
    </row>
    <row r="276" spans="2:8" s="1" customFormat="1" ht="16.899999999999999" customHeight="1">
      <c r="B276" s="32"/>
      <c r="C276" s="191" t="s">
        <v>107</v>
      </c>
      <c r="D276" s="192" t="s">
        <v>1</v>
      </c>
      <c r="E276" s="193" t="s">
        <v>1</v>
      </c>
      <c r="F276" s="194">
        <v>96.685000000000002</v>
      </c>
      <c r="H276" s="32"/>
    </row>
    <row r="277" spans="2:8" s="1" customFormat="1" ht="16.899999999999999" customHeight="1">
      <c r="B277" s="32"/>
      <c r="C277" s="191" t="s">
        <v>96</v>
      </c>
      <c r="D277" s="192" t="s">
        <v>1</v>
      </c>
      <c r="E277" s="193" t="s">
        <v>1</v>
      </c>
      <c r="F277" s="194">
        <v>30.007999999999999</v>
      </c>
      <c r="H277" s="32"/>
    </row>
    <row r="278" spans="2:8" s="1" customFormat="1" ht="16.899999999999999" customHeight="1">
      <c r="B278" s="32"/>
      <c r="C278" s="195" t="s">
        <v>1</v>
      </c>
      <c r="D278" s="195" t="s">
        <v>892</v>
      </c>
      <c r="E278" s="17" t="s">
        <v>1</v>
      </c>
      <c r="F278" s="196">
        <v>0</v>
      </c>
      <c r="H278" s="32"/>
    </row>
    <row r="279" spans="2:8" s="1" customFormat="1" ht="16.899999999999999" customHeight="1">
      <c r="B279" s="32"/>
      <c r="C279" s="195" t="s">
        <v>96</v>
      </c>
      <c r="D279" s="195" t="s">
        <v>893</v>
      </c>
      <c r="E279" s="17" t="s">
        <v>1</v>
      </c>
      <c r="F279" s="196">
        <v>30.007999999999999</v>
      </c>
      <c r="H279" s="32"/>
    </row>
    <row r="280" spans="2:8" s="1" customFormat="1" ht="16.899999999999999" customHeight="1">
      <c r="B280" s="32"/>
      <c r="C280" s="197" t="s">
        <v>1002</v>
      </c>
      <c r="H280" s="32"/>
    </row>
    <row r="281" spans="2:8" s="1" customFormat="1" ht="22.5">
      <c r="B281" s="32"/>
      <c r="C281" s="195" t="s">
        <v>889</v>
      </c>
      <c r="D281" s="195" t="s">
        <v>890</v>
      </c>
      <c r="E281" s="17" t="s">
        <v>253</v>
      </c>
      <c r="F281" s="196">
        <v>18.004999999999999</v>
      </c>
      <c r="H281" s="32"/>
    </row>
    <row r="282" spans="2:8" s="1" customFormat="1" ht="22.5">
      <c r="B282" s="32"/>
      <c r="C282" s="195" t="s">
        <v>894</v>
      </c>
      <c r="D282" s="195" t="s">
        <v>895</v>
      </c>
      <c r="E282" s="17" t="s">
        <v>253</v>
      </c>
      <c r="F282" s="196">
        <v>12.003</v>
      </c>
      <c r="H282" s="32"/>
    </row>
    <row r="283" spans="2:8" s="1" customFormat="1" ht="16.899999999999999" customHeight="1">
      <c r="B283" s="32"/>
      <c r="C283" s="195" t="s">
        <v>311</v>
      </c>
      <c r="D283" s="195" t="s">
        <v>312</v>
      </c>
      <c r="E283" s="17" t="s">
        <v>150</v>
      </c>
      <c r="F283" s="196">
        <v>75.02</v>
      </c>
      <c r="H283" s="32"/>
    </row>
    <row r="284" spans="2:8" s="1" customFormat="1" ht="22.5">
      <c r="B284" s="32"/>
      <c r="C284" s="195" t="s">
        <v>355</v>
      </c>
      <c r="D284" s="195" t="s">
        <v>356</v>
      </c>
      <c r="E284" s="17" t="s">
        <v>253</v>
      </c>
      <c r="F284" s="196">
        <v>14.042999999999999</v>
      </c>
      <c r="H284" s="32"/>
    </row>
    <row r="285" spans="2:8" s="1" customFormat="1" ht="16.899999999999999" customHeight="1">
      <c r="B285" s="32"/>
      <c r="C285" s="195" t="s">
        <v>396</v>
      </c>
      <c r="D285" s="195" t="s">
        <v>397</v>
      </c>
      <c r="E285" s="17" t="s">
        <v>253</v>
      </c>
      <c r="F285" s="196">
        <v>65.141999999999996</v>
      </c>
      <c r="H285" s="32"/>
    </row>
    <row r="286" spans="2:8" s="1" customFormat="1" ht="16.899999999999999" customHeight="1">
      <c r="B286" s="32"/>
      <c r="C286" s="191" t="s">
        <v>1004</v>
      </c>
      <c r="D286" s="192" t="s">
        <v>1</v>
      </c>
      <c r="E286" s="193" t="s">
        <v>1</v>
      </c>
      <c r="F286" s="194">
        <v>592.62599999999998</v>
      </c>
      <c r="H286" s="32"/>
    </row>
    <row r="287" spans="2:8" s="1" customFormat="1" ht="16.899999999999999" customHeight="1">
      <c r="B287" s="32"/>
      <c r="C287" s="191" t="s">
        <v>98</v>
      </c>
      <c r="D287" s="192" t="s">
        <v>1</v>
      </c>
      <c r="E287" s="193" t="s">
        <v>1</v>
      </c>
      <c r="F287" s="194">
        <v>153.6</v>
      </c>
      <c r="H287" s="32"/>
    </row>
    <row r="288" spans="2:8" s="1" customFormat="1" ht="16.899999999999999" customHeight="1">
      <c r="B288" s="32"/>
      <c r="C288" s="191" t="s">
        <v>105</v>
      </c>
      <c r="D288" s="192" t="s">
        <v>1</v>
      </c>
      <c r="E288" s="193" t="s">
        <v>1</v>
      </c>
      <c r="F288" s="194">
        <v>65.141999999999996</v>
      </c>
      <c r="H288" s="32"/>
    </row>
    <row r="289" spans="2:8" s="1" customFormat="1" ht="16.899999999999999" customHeight="1">
      <c r="B289" s="32"/>
      <c r="C289" s="195" t="s">
        <v>1</v>
      </c>
      <c r="D289" s="195" t="s">
        <v>414</v>
      </c>
      <c r="E289" s="17" t="s">
        <v>1</v>
      </c>
      <c r="F289" s="196">
        <v>0</v>
      </c>
      <c r="H289" s="32"/>
    </row>
    <row r="290" spans="2:8" s="1" customFormat="1" ht="16.899999999999999" customHeight="1">
      <c r="B290" s="32"/>
      <c r="C290" s="195" t="s">
        <v>1</v>
      </c>
      <c r="D290" s="195" t="s">
        <v>915</v>
      </c>
      <c r="E290" s="17" t="s">
        <v>1</v>
      </c>
      <c r="F290" s="196">
        <v>88.546999999999997</v>
      </c>
      <c r="H290" s="32"/>
    </row>
    <row r="291" spans="2:8" s="1" customFormat="1" ht="16.899999999999999" customHeight="1">
      <c r="B291" s="32"/>
      <c r="C291" s="195" t="s">
        <v>1</v>
      </c>
      <c r="D291" s="195" t="s">
        <v>916</v>
      </c>
      <c r="E291" s="17" t="s">
        <v>1</v>
      </c>
      <c r="F291" s="196">
        <v>-12.4</v>
      </c>
      <c r="H291" s="32"/>
    </row>
    <row r="292" spans="2:8" s="1" customFormat="1" ht="16.899999999999999" customHeight="1">
      <c r="B292" s="32"/>
      <c r="C292" s="195" t="s">
        <v>1</v>
      </c>
      <c r="D292" s="195" t="s">
        <v>917</v>
      </c>
      <c r="E292" s="17" t="s">
        <v>1</v>
      </c>
      <c r="F292" s="196">
        <v>-11.005000000000001</v>
      </c>
      <c r="H292" s="32"/>
    </row>
    <row r="293" spans="2:8" s="1" customFormat="1" ht="16.899999999999999" customHeight="1">
      <c r="B293" s="32"/>
      <c r="C293" s="195" t="s">
        <v>105</v>
      </c>
      <c r="D293" s="195" t="s">
        <v>188</v>
      </c>
      <c r="E293" s="17" t="s">
        <v>1</v>
      </c>
      <c r="F293" s="196">
        <v>65.141999999999996</v>
      </c>
      <c r="H293" s="32"/>
    </row>
    <row r="294" spans="2:8" s="1" customFormat="1" ht="16.899999999999999" customHeight="1">
      <c r="B294" s="32"/>
      <c r="C294" s="197" t="s">
        <v>1002</v>
      </c>
      <c r="H294" s="32"/>
    </row>
    <row r="295" spans="2:8" s="1" customFormat="1" ht="16.899999999999999" customHeight="1">
      <c r="B295" s="32"/>
      <c r="C295" s="195" t="s">
        <v>396</v>
      </c>
      <c r="D295" s="195" t="s">
        <v>397</v>
      </c>
      <c r="E295" s="17" t="s">
        <v>253</v>
      </c>
      <c r="F295" s="196">
        <v>65.141999999999996</v>
      </c>
      <c r="H295" s="32"/>
    </row>
    <row r="296" spans="2:8" s="1" customFormat="1" ht="22.5">
      <c r="B296" s="32"/>
      <c r="C296" s="195" t="s">
        <v>340</v>
      </c>
      <c r="D296" s="195" t="s">
        <v>341</v>
      </c>
      <c r="E296" s="17" t="s">
        <v>253</v>
      </c>
      <c r="F296" s="196">
        <v>78.17</v>
      </c>
      <c r="H296" s="32"/>
    </row>
    <row r="297" spans="2:8" s="1" customFormat="1" ht="22.5">
      <c r="B297" s="32"/>
      <c r="C297" s="195" t="s">
        <v>350</v>
      </c>
      <c r="D297" s="195" t="s">
        <v>351</v>
      </c>
      <c r="E297" s="17" t="s">
        <v>253</v>
      </c>
      <c r="F297" s="196">
        <v>52.113999999999997</v>
      </c>
      <c r="H297" s="32"/>
    </row>
    <row r="298" spans="2:8" s="1" customFormat="1" ht="22.5">
      <c r="B298" s="32"/>
      <c r="C298" s="195" t="s">
        <v>355</v>
      </c>
      <c r="D298" s="195" t="s">
        <v>356</v>
      </c>
      <c r="E298" s="17" t="s">
        <v>253</v>
      </c>
      <c r="F298" s="196">
        <v>14.042999999999999</v>
      </c>
      <c r="H298" s="32"/>
    </row>
    <row r="299" spans="2:8" s="1" customFormat="1" ht="16.899999999999999" customHeight="1">
      <c r="B299" s="32"/>
      <c r="C299" s="195" t="s">
        <v>375</v>
      </c>
      <c r="D299" s="195" t="s">
        <v>376</v>
      </c>
      <c r="E299" s="17" t="s">
        <v>253</v>
      </c>
      <c r="F299" s="196">
        <v>39.085000000000001</v>
      </c>
      <c r="H299" s="32"/>
    </row>
    <row r="300" spans="2:8" s="1" customFormat="1" ht="16.899999999999999" customHeight="1">
      <c r="B300" s="32"/>
      <c r="C300" s="195" t="s">
        <v>381</v>
      </c>
      <c r="D300" s="195" t="s">
        <v>382</v>
      </c>
      <c r="E300" s="17" t="s">
        <v>253</v>
      </c>
      <c r="F300" s="196">
        <v>26.056999999999999</v>
      </c>
      <c r="H300" s="32"/>
    </row>
    <row r="301" spans="2:8" s="1" customFormat="1" ht="7.35" customHeight="1">
      <c r="B301" s="44"/>
      <c r="C301" s="45"/>
      <c r="D301" s="45"/>
      <c r="E301" s="45"/>
      <c r="F301" s="45"/>
      <c r="G301" s="45"/>
      <c r="H301" s="32"/>
    </row>
    <row r="302" spans="2:8" s="1" customFormat="1" ht="11.25"/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IO 01 Vodovod</vt:lpstr>
      <vt:lpstr>02 - IO 02 ATS</vt:lpstr>
      <vt:lpstr>03 - IO 03 Venkovní odběr...</vt:lpstr>
      <vt:lpstr>04 - Vedlejší rozpočtové ...</vt:lpstr>
      <vt:lpstr>Seznam figur</vt:lpstr>
      <vt:lpstr>'01 - IO 01 Vodovod'!Názvy_tisku</vt:lpstr>
      <vt:lpstr>'02 - IO 02 ATS'!Názvy_tisku</vt:lpstr>
      <vt:lpstr>'03 - IO 03 Venkovní odběr...'!Názvy_tisku</vt:lpstr>
      <vt:lpstr>'04 - Vedlejší rozpočtové ...'!Názvy_tisku</vt:lpstr>
      <vt:lpstr>'Rekapitulace stavby'!Názvy_tisku</vt:lpstr>
      <vt:lpstr>'Seznam figur'!Názvy_tisku</vt:lpstr>
      <vt:lpstr>'01 - IO 01 Vodovod'!Oblast_tisku</vt:lpstr>
      <vt:lpstr>'02 - IO 02 ATS'!Oblast_tisku</vt:lpstr>
      <vt:lpstr>'03 - IO 03 Venkovní odběr...'!Oblast_tisku</vt:lpstr>
      <vt:lpstr>'04 - Vedlejší rozpočtové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Fajfrová</dc:creator>
  <cp:lastModifiedBy>Irena Fajfrová</cp:lastModifiedBy>
  <dcterms:created xsi:type="dcterms:W3CDTF">2023-08-02T11:06:21Z</dcterms:created>
  <dcterms:modified xsi:type="dcterms:W3CDTF">2023-08-02T11:06:48Z</dcterms:modified>
</cp:coreProperties>
</file>