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1"/>
  </bookViews>
  <sheets>
    <sheet name="Rekapitulace stavby" sheetId="1" r:id="rId1"/>
    <sheet name="01 - SO 02.2 Venkovní kan..." sheetId="2" r:id="rId2"/>
    <sheet name="Pokyny pro vyplnění" sheetId="3" r:id="rId3"/>
  </sheets>
  <definedNames>
    <definedName name="_xlnm._FilterDatabase" localSheetId="1" hidden="1">'01 - SO 02.2 Venkovní kan...'!$C$84:$K$84</definedName>
    <definedName name="_xlnm.Print_Titles" localSheetId="1">'01 - SO 02.2 Venkovní kan...'!$84:$84</definedName>
    <definedName name="_xlnm.Print_Titles" localSheetId="0">'Rekapitulace stavby'!$49:$49</definedName>
    <definedName name="_xlnm.Print_Area" localSheetId="1">'01 - SO 02.2 Venkovní kan...'!$C$4:$J$36,'01 - SO 02.2 Venkovní kan...'!$C$42:$J$66,'01 - SO 02.2 Venkovní kan...'!$C$72:$K$211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<sst xmlns="http://schemas.openxmlformats.org/spreadsheetml/2006/main" count="2165" uniqueCount="581">
  <si>
    <t>Export VZ</t>
  </si>
  <si>
    <t>List obsahuje:</t>
  </si>
  <si>
    <t>3.0</t>
  </si>
  <si>
    <t/>
  </si>
  <si>
    <t>False</t>
  </si>
  <si>
    <t>{2eadbb80-c60e-44d7-a630-f4e7006d0e4f}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</si>
  <si>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</si>
  <si>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</si>
  <si>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</si>
  <si>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</si>
  <si>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</si>
  <si>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</si>
  <si>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</si>
  <si>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</si>
  <si>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</si>
  <si>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</si>
  <si>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</si>
  <si>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Inženýrské sítě U Traktorky v Zubří - II.etapa</t>
  </si>
  <si>
    <t>0,1</t>
  </si>
  <si>
    <t>KSO:</t>
  </si>
  <si>
    <t>CC-CZ:</t>
  </si>
  <si>
    <t>1</t>
  </si>
  <si>
    <t>Místo:</t>
  </si>
  <si>
    <t>Zubří</t>
  </si>
  <si>
    <t>Datum:</t>
  </si>
  <si>
    <t>12.8.2016</t>
  </si>
  <si>
    <t>10</t>
  </si>
  <si>
    <t>100</t>
  </si>
  <si>
    <t>Zadavatel:</t>
  </si>
  <si>
    <t>IČ:</t>
  </si>
  <si>
    <t>Město Zubří</t>
  </si>
  <si>
    <t>DIČ:</t>
  </si>
  <si>
    <t>Uchazeč:</t>
  </si>
  <si>
    <t>Vyplň údaj</t>
  </si>
  <si>
    <t>Projektant:</t>
  </si>
  <si>
    <t>Elektroprojekta Rožnov,a.s.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</si>
  <si>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</si>
  <si>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</si>
  <si>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</si>
  <si>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</si>
  <si>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</si>
  <si>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</si>
  <si>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</si>
  <si>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</si>
  <si>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</si>
  <si>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</si>
  <si>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</si>
  <si>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</si>
  <si>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</si>
  <si>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</si>
  <si>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</si>
  <si>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</si>
  <si>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</si>
  <si>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</si>
  <si>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</si>
  <si>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</si>
  <si>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</si>
  <si>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</si>
  <si>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</si>
  <si>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</si>
  <si>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</si>
  <si>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</si>
  <si>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</si>
  <si>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</si>
  <si>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</si>
  <si>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</si>
  <si>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</si>
  <si>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</si>
  <si>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</si>
  <si>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</si>
  <si>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</si>
  <si>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</si>
  <si>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</si>
  <si>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</si>
  <si>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</si>
  <si>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</si>
  <si>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</si>
  <si>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SO 02.2 Venkovní kanalizace dešťová</t>
  </si>
  <si>
    <t>STA</t>
  </si>
  <si>
    <t>{39856f4e-1d5b-4ef6-967f-7f80a0625a9a}</t>
  </si>
  <si>
    <t>2</t>
  </si>
  <si>
    <t>Zpět na list:</t>
  </si>
  <si>
    <t>o</t>
  </si>
  <si>
    <t>136,805</t>
  </si>
  <si>
    <t>p1</t>
  </si>
  <si>
    <t>105,975</t>
  </si>
  <si>
    <t>KRYCÍ LIST SOUPISU</t>
  </si>
  <si>
    <t>p2</t>
  </si>
  <si>
    <t>19</t>
  </si>
  <si>
    <t>r</t>
  </si>
  <si>
    <t>323,967</t>
  </si>
  <si>
    <t>s</t>
  </si>
  <si>
    <t>40,32</t>
  </si>
  <si>
    <t>z</t>
  </si>
  <si>
    <t>227,482</t>
  </si>
  <si>
    <t>Objekt:</t>
  </si>
  <si>
    <t>01 - SO 02.2 Venkovní kanalizace dešťová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</si>
  <si>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</si>
  <si>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</si>
  <si>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</si>
  <si>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</si>
  <si>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</si>
  <si>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</si>
  <si>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</si>
  <si>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</si>
  <si>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</si>
  <si>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</si>
  <si>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</si>
  <si>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</si>
  <si>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</si>
  <si>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</si>
  <si>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</si>
  <si>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</si>
  <si>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</si>
  <si>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</si>
  <si>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</si>
  <si>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</si>
  <si>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</si>
  <si>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</si>
  <si>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</si>
  <si>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</si>
  <si>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</si>
  <si>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</si>
  <si>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</si>
  <si>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</si>
  <si>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</si>
  <si>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</si>
  <si>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</si>
  <si>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</si>
  <si>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</si>
  <si>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132201202</t>
  </si>
  <si>
    <t>Hloubení rýh š do 2000 mm v hornině tř. 3 objemu do 1000 m3</t>
  </si>
  <si>
    <t>m3</t>
  </si>
  <si>
    <t>CS ÚRS 2016 01</t>
  </si>
  <si>
    <t>4</t>
  </si>
  <si>
    <t>554894727</t>
  </si>
  <si>
    <t>VV</t>
  </si>
  <si>
    <t>"větev A od šachty Š3-po šachtu Š7 "</t>
  </si>
  <si>
    <t>1,0*(1,58+1,75)*0,5*39,5</t>
  </si>
  <si>
    <t>1,0*(1,75+1,83)*0,5*40,0</t>
  </si>
  <si>
    <t>1,0*(1,83+1,53)*0,5*28,0</t>
  </si>
  <si>
    <t>1,0*(1,53+1,65)*0,5*37,5</t>
  </si>
  <si>
    <t>Mezisoučet</t>
  </si>
  <si>
    <t>3</t>
  </si>
  <si>
    <t>"výkop pro odbočení"</t>
  </si>
  <si>
    <t>"P7-P13"</t>
  </si>
  <si>
    <t>1,0*1,7*(4,5+5,5+4,7+4,5+4,0+5,7+3,8)</t>
  </si>
  <si>
    <t>"UV4-Š3,UV5-Š4,UV6-a,UV7-b"</t>
  </si>
  <si>
    <t>1,0*1,7*(2,9*2+3,2+2,8)</t>
  </si>
  <si>
    <t>"rozšíření pro PVC šachty"</t>
  </si>
  <si>
    <t>0,6*0,6*1,7*7</t>
  </si>
  <si>
    <t>Součet</t>
  </si>
  <si>
    <t>r*0,5</t>
  </si>
  <si>
    <t>132201209</t>
  </si>
  <si>
    <t>Příplatek za lepivost k hloubení rýh š do 2000 mm v hornině tř. 3</t>
  </si>
  <si>
    <t>506685612</t>
  </si>
  <si>
    <t>r*0,5*0,3</t>
  </si>
  <si>
    <t>132301202</t>
  </si>
  <si>
    <t>Hloubení rýh š do 2000 mm v hornině tř. 4 objemu do 1000 m3</t>
  </si>
  <si>
    <t>1729852365</t>
  </si>
  <si>
    <t>132301209</t>
  </si>
  <si>
    <t>Příplatek za lepivost k hloubení rýh š do 2000 mm v hornině tř. 4</t>
  </si>
  <si>
    <t>1847993617</t>
  </si>
  <si>
    <t>5</t>
  </si>
  <si>
    <t>133201101</t>
  </si>
  <si>
    <t>Hloubení šachet v hornině tř. 3 objemu do 100 m3</t>
  </si>
  <si>
    <t>-1031220450</t>
  </si>
  <si>
    <t>"výkop pro šachty Š4,Š5,Š6,Š7"</t>
  </si>
  <si>
    <t>2,4*2,4*(1,81+1,89+1,59+1,71)</t>
  </si>
  <si>
    <t>s*0,5</t>
  </si>
  <si>
    <t>6</t>
  </si>
  <si>
    <t>133201109</t>
  </si>
  <si>
    <t>Příplatek za lepivost u hloubení šachet v hornině tř. 3</t>
  </si>
  <si>
    <t>-694315036</t>
  </si>
  <si>
    <t>s*0,5*0,3</t>
  </si>
  <si>
    <t>7</t>
  </si>
  <si>
    <t>133301101</t>
  </si>
  <si>
    <t>Hloubení šachet v hornině tř. 4 objemu do 100 m3</t>
  </si>
  <si>
    <t>-488166516</t>
  </si>
  <si>
    <t>8</t>
  </si>
  <si>
    <t>133301109</t>
  </si>
  <si>
    <t>Příplatek za lepivost u hloubení šachet v hornině tř. 4</t>
  </si>
  <si>
    <t>-2127535856</t>
  </si>
  <si>
    <t>151101101</t>
  </si>
  <si>
    <t>Zřízení příložného pažení a rozepření stěn rýh hl do 2 m</t>
  </si>
  <si>
    <t>m2</t>
  </si>
  <si>
    <t>677693267</t>
  </si>
  <si>
    <t>(1,58+1,75)*0,5*39,5*2</t>
  </si>
  <si>
    <t>(1,75+1,83)*0,5*40,0*2</t>
  </si>
  <si>
    <t>(1,83+1,53)*0,5*28,0*2</t>
  </si>
  <si>
    <t>(1,53+1,65)*0,5*37,5*2</t>
  </si>
  <si>
    <t>1,7*(4,5+5,5+4,7+4,5+4,0+5,7+3,8)*2</t>
  </si>
  <si>
    <t>1,7*(2,9*2+3,2+2,8)*2</t>
  </si>
  <si>
    <t>0,6*4*1,7*7</t>
  </si>
  <si>
    <t>11</t>
  </si>
  <si>
    <t>151101111</t>
  </si>
  <si>
    <t>Odstranění příložného pažení a rozepření stěn rýh hl do 2 m</t>
  </si>
  <si>
    <t>-1722822143</t>
  </si>
  <si>
    <t>12</t>
  </si>
  <si>
    <t>151101201</t>
  </si>
  <si>
    <t>Zřízení příložného pažení stěn výkopu hl do 4 m</t>
  </si>
  <si>
    <t>963088256</t>
  </si>
  <si>
    <t>2,4*4*(1,81+1,89+1,59+1,71)</t>
  </si>
  <si>
    <t>13</t>
  </si>
  <si>
    <t>151101211</t>
  </si>
  <si>
    <t>Odstranění příložného pažení stěn hl do 4 m</t>
  </si>
  <si>
    <t>-1766926923</t>
  </si>
  <si>
    <t>14</t>
  </si>
  <si>
    <t>151101301</t>
  </si>
  <si>
    <t>Zřízení rozepření stěn při pažení příložném hl do 4 m</t>
  </si>
  <si>
    <t>707428416</t>
  </si>
  <si>
    <t>151101311</t>
  </si>
  <si>
    <t>Odstranění rozepření stěn při pažení příložném hl do 4 m</t>
  </si>
  <si>
    <t>-1212905786</t>
  </si>
  <si>
    <t>9</t>
  </si>
  <si>
    <t>161101101</t>
  </si>
  <si>
    <t>Svislé přemístění výkopku z horniny tř. 1 až 4 hl výkopu do 2,5 m</t>
  </si>
  <si>
    <t>1078083776</t>
  </si>
  <si>
    <t>r*0,55+s</t>
  </si>
  <si>
    <t>20</t>
  </si>
  <si>
    <t>162701105</t>
  </si>
  <si>
    <t>Vodorovné přemístění do 10000 m výkopku/sypaniny z horniny tř. 1 až 4</t>
  </si>
  <si>
    <t>633796951</t>
  </si>
  <si>
    <t>r+s</t>
  </si>
  <si>
    <t>-z</t>
  </si>
  <si>
    <t>162701109</t>
  </si>
  <si>
    <t>Příplatek k vodorovnému přemístění výkopku/sypaniny z horniny tř. 1 až 4 ZKD 1000 m přes 10000 m</t>
  </si>
  <si>
    <t>2128403202</t>
  </si>
  <si>
    <t>o*5</t>
  </si>
  <si>
    <t>22</t>
  </si>
  <si>
    <t>171201201</t>
  </si>
  <si>
    <t>Uložení sypaniny na skládky</t>
  </si>
  <si>
    <t>748884031</t>
  </si>
  <si>
    <t>23</t>
  </si>
  <si>
    <t>171201211</t>
  </si>
  <si>
    <t>Poplatek za uložení odpadu ze sypaniny na skládce (skládkovné)</t>
  </si>
  <si>
    <t>t</t>
  </si>
  <si>
    <t>2073471029</t>
  </si>
  <si>
    <t>o*1,67</t>
  </si>
  <si>
    <t>174101101</t>
  </si>
  <si>
    <t>Zásyp jam, šachet rýh nebo kolem objektů sypaninou se zhutněním</t>
  </si>
  <si>
    <t>-1970919693</t>
  </si>
  <si>
    <t>-p1-p2</t>
  </si>
  <si>
    <t>-1,3*1,3*(1,81+1,89+1,59+1,71)</t>
  </si>
  <si>
    <t>16</t>
  </si>
  <si>
    <t>175151101</t>
  </si>
  <si>
    <t>Obsypání potrubí strojně sypaninou bez prohození, uloženou do 3 m</t>
  </si>
  <si>
    <t>1557975719</t>
  </si>
  <si>
    <t>1,0*0,6*(39,5+40,0)</t>
  </si>
  <si>
    <t>1,0*0,55*(28,0+37,5)</t>
  </si>
  <si>
    <t>1,0*0,5*(4,5+5,5+4,7+4,5+4,0+5,7+3,8)</t>
  </si>
  <si>
    <t>1,0*0,5*(2,9*2+3,2+2,8)</t>
  </si>
  <si>
    <t>17</t>
  </si>
  <si>
    <t>M</t>
  </si>
  <si>
    <t>583373310</t>
  </si>
  <si>
    <t>štěrkopísek  frakce 0-22</t>
  </si>
  <si>
    <t>1460935803</t>
  </si>
  <si>
    <t>105,975*2 'Přepočtené koeficientem množství</t>
  </si>
  <si>
    <t>Svislé a kompletní konstrukce</t>
  </si>
  <si>
    <t>45</t>
  </si>
  <si>
    <t>359901211</t>
  </si>
  <si>
    <t>Monitoring stoky jakékoli výšky na nové kanalizaci</t>
  </si>
  <si>
    <t>m</t>
  </si>
  <si>
    <t>1310812851</t>
  </si>
  <si>
    <t>80+65,5+32,7+11,8</t>
  </si>
  <si>
    <t>Vodorovné konstrukce</t>
  </si>
  <si>
    <t>18</t>
  </si>
  <si>
    <t>451572111</t>
  </si>
  <si>
    <t>Lože pod potrubí otevřený výkop z kameniva drobného těženého</t>
  </si>
  <si>
    <t>1092616310</t>
  </si>
  <si>
    <t>1,0*0,1*(80,0+65,5+32,7+11,8)</t>
  </si>
  <si>
    <t>Trubní vedení</t>
  </si>
  <si>
    <t>26</t>
  </si>
  <si>
    <t>871315221</t>
  </si>
  <si>
    <t>Kanalizační potrubí z tvrdého PVC-systém KG tuhost třídy SN8 DN150</t>
  </si>
  <si>
    <t>571778001</t>
  </si>
  <si>
    <t>32,7+11,8</t>
  </si>
  <si>
    <t>25</t>
  </si>
  <si>
    <t>871365221</t>
  </si>
  <si>
    <t>Kanalizační potrubí z tvrdého PVC-systém KG tuhost třídy SN8 DN250</t>
  </si>
  <si>
    <t>1154961766</t>
  </si>
  <si>
    <t>24</t>
  </si>
  <si>
    <t>871375221</t>
  </si>
  <si>
    <t>Kanalizační potrubí z tvrdého PVC-systém KG tuhost třídy SN8 DN300</t>
  </si>
  <si>
    <t>-1790953421</t>
  </si>
  <si>
    <t>31</t>
  </si>
  <si>
    <t>877355211</t>
  </si>
  <si>
    <t>Montáž tvarovek z tvrdého PVC-systém KG nebo z polypropylenu-systém KG 2000 jednoosé DN 200</t>
  </si>
  <si>
    <t>kus</t>
  </si>
  <si>
    <t>1886178876</t>
  </si>
  <si>
    <t>32</t>
  </si>
  <si>
    <t>286113660</t>
  </si>
  <si>
    <t>koleno kanalizace plastové KGB 200x45°</t>
  </si>
  <si>
    <t>-703971091</t>
  </si>
  <si>
    <t>29</t>
  </si>
  <si>
    <t>877365221</t>
  </si>
  <si>
    <t>Montáž tvarovek z tvrdého PVC-systém KG nebo z polypropylenu-systém KG 2000 dvouosé DN 250</t>
  </si>
  <si>
    <t>-481340272</t>
  </si>
  <si>
    <t>30</t>
  </si>
  <si>
    <t>286114000</t>
  </si>
  <si>
    <t>odbočka kanalizační plastová s hrdlem KGEA-250/200/45°</t>
  </si>
  <si>
    <t>1872666404</t>
  </si>
  <si>
    <t>27</t>
  </si>
  <si>
    <t>877375221</t>
  </si>
  <si>
    <t>Montáž tvarovek z tvrdého PVC-systém KG nebo z polypropylenu-systém KG 2000 dvouosé DN 300</t>
  </si>
  <si>
    <t>-1660308545</t>
  </si>
  <si>
    <t>28</t>
  </si>
  <si>
    <t>286114050</t>
  </si>
  <si>
    <t>odbočka kanalizační plastová s hrdlem KGEA-300/200/45°</t>
  </si>
  <si>
    <t>-24136298</t>
  </si>
  <si>
    <t>46</t>
  </si>
  <si>
    <t>892351111</t>
  </si>
  <si>
    <t>Tlaková zkouška vodou potrubí DN 150 nebo 200</t>
  </si>
  <si>
    <t>511168003</t>
  </si>
  <si>
    <t>47</t>
  </si>
  <si>
    <t>892381111</t>
  </si>
  <si>
    <t>Tlaková zkouška vodou potrubí DN 250, DN 300 nebo 350</t>
  </si>
  <si>
    <t>-738605871</t>
  </si>
  <si>
    <t>65,5+80</t>
  </si>
  <si>
    <t>35</t>
  </si>
  <si>
    <t>894411121</t>
  </si>
  <si>
    <t>Zřízení šachet kanalizačních z betonových dílců na potrubí DN nad 200 do 300 dno beton tř. C 25/30</t>
  </si>
  <si>
    <t>-121505627</t>
  </si>
  <si>
    <t>"Š4,Š5,Š6,Š7"   4</t>
  </si>
  <si>
    <t>36</t>
  </si>
  <si>
    <t>592241800</t>
  </si>
  <si>
    <t>dno betonové šachtové TZZ-Q 100/115 D 130x115x15 cm</t>
  </si>
  <si>
    <t>202420036</t>
  </si>
  <si>
    <t>37</t>
  </si>
  <si>
    <t>592241600</t>
  </si>
  <si>
    <t>skruž betonová s ocelová se stupadly +PE povlakem TBS-Q 1000/250/120 SP 100x25x12 cm</t>
  </si>
  <si>
    <t>-1985301140</t>
  </si>
  <si>
    <t>38</t>
  </si>
  <si>
    <t>592241680</t>
  </si>
  <si>
    <t>skruž betonová přechodová TBR-Q 625/600/120 SPK 62,5/100x60x12 cm</t>
  </si>
  <si>
    <t>1173104124</t>
  </si>
  <si>
    <t>39</t>
  </si>
  <si>
    <t>592241301</t>
  </si>
  <si>
    <t>deska betonová přechodová TZK-Q 625/200/120/T</t>
  </si>
  <si>
    <t>1158196083</t>
  </si>
  <si>
    <t>40</t>
  </si>
  <si>
    <t>592241750</t>
  </si>
  <si>
    <t>prstenec betonový vyrovnávací TBW-Q 625/60/120 62,5x6x12 cm</t>
  </si>
  <si>
    <t>-683532044</t>
  </si>
  <si>
    <t>41</t>
  </si>
  <si>
    <t>592241770</t>
  </si>
  <si>
    <t>prstenec betonový vyrovnávací TBW-Q 625/100/120 62,5x10x12 cm</t>
  </si>
  <si>
    <t>887683675</t>
  </si>
  <si>
    <t>44</t>
  </si>
  <si>
    <t>592243480</t>
  </si>
  <si>
    <t>těsnění elastomerové pro spojení šachetních dílů EMT DN 1000</t>
  </si>
  <si>
    <t>-793919777</t>
  </si>
  <si>
    <t>54</t>
  </si>
  <si>
    <t>894811223</t>
  </si>
  <si>
    <t>Revizní šachta z PVC  DN 315/200 hl od 1410 do 1780 mm vč.poklopu a všech doplňků</t>
  </si>
  <si>
    <t>660456270</t>
  </si>
  <si>
    <t>42</t>
  </si>
  <si>
    <t>899104111</t>
  </si>
  <si>
    <t>Osazení poklopů litinových nebo ocelových včetně rámů hmotnosti nad 150 kg</t>
  </si>
  <si>
    <t>-2004366248</t>
  </si>
  <si>
    <t>43</t>
  </si>
  <si>
    <t>592246610</t>
  </si>
  <si>
    <t>poklop šachtový D1 /betonová výplň+ litina/ D 400 - BEGU</t>
  </si>
  <si>
    <t>149073452</t>
  </si>
  <si>
    <t>998</t>
  </si>
  <si>
    <t>Přesun hmot</t>
  </si>
  <si>
    <t>48</t>
  </si>
  <si>
    <t>998276101</t>
  </si>
  <si>
    <t>Přesun hmot pro trubní vedení z trub z plastických hmot otevřený výkop</t>
  </si>
  <si>
    <t>116078003</t>
  </si>
  <si>
    <t>VRN</t>
  </si>
  <si>
    <t>Vedlejší rozpočtové náklady</t>
  </si>
  <si>
    <t>VRN1</t>
  </si>
  <si>
    <t>Průzkumné, geodetické a projektové práce</t>
  </si>
  <si>
    <t>49</t>
  </si>
  <si>
    <t>012103000</t>
  </si>
  <si>
    <t>Geodetické práce před výstavbou</t>
  </si>
  <si>
    <t>Kč</t>
  </si>
  <si>
    <t>1024</t>
  </si>
  <si>
    <t>-1247348408</t>
  </si>
  <si>
    <t>50</t>
  </si>
  <si>
    <t>012303000</t>
  </si>
  <si>
    <t>Geodetické práce po výstavbě</t>
  </si>
  <si>
    <t>-660674611</t>
  </si>
  <si>
    <t>VRN3</t>
  </si>
  <si>
    <t>Zařízení staveniště</t>
  </si>
  <si>
    <t>51</t>
  </si>
  <si>
    <t>031002000</t>
  </si>
  <si>
    <t>Související práce pro zařízení staveniště</t>
  </si>
  <si>
    <t>993219496</t>
  </si>
  <si>
    <t>52</t>
  </si>
  <si>
    <t>032002000</t>
  </si>
  <si>
    <t>Vybavení staveniště</t>
  </si>
  <si>
    <t>1266226120</t>
  </si>
  <si>
    <t>53</t>
  </si>
  <si>
    <t>039002000</t>
  </si>
  <si>
    <t>Zrušení zařízení staveniště</t>
  </si>
  <si>
    <t>-687281684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</si>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</sst>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5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9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5" fillId="0" borderId="31" xfId="0" applyNumberFormat="1" applyFont="1" applyBorder="1" applyAlignment="1">
      <alignment vertical="center"/>
    </xf>
    <xf numFmtId="4" fontId="95" fillId="0" borderId="32" xfId="0" applyNumberFormat="1" applyFont="1" applyBorder="1" applyAlignment="1">
      <alignment vertical="center"/>
    </xf>
    <xf numFmtId="174" fontId="95" fillId="0" borderId="32" xfId="0" applyNumberFormat="1" applyFont="1" applyBorder="1" applyAlignment="1">
      <alignment vertical="center"/>
    </xf>
    <xf numFmtId="4" fontId="95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0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7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1" fillId="0" borderId="0" xfId="0" applyNumberFormat="1" applyFont="1" applyAlignment="1">
      <alignment/>
    </xf>
    <xf numFmtId="174" fontId="98" fillId="0" borderId="22" xfId="0" applyNumberFormat="1" applyFont="1" applyBorder="1" applyAlignment="1">
      <alignment/>
    </xf>
    <xf numFmtId="174" fontId="98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9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0" fillId="0" borderId="36" xfId="0" applyFont="1" applyBorder="1" applyAlignment="1" applyProtection="1">
      <alignment horizontal="center" vertical="center"/>
      <protection locked="0"/>
    </xf>
    <xf numFmtId="49" fontId="100" fillId="0" borderId="36" xfId="0" applyNumberFormat="1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left" vertical="center" wrapText="1"/>
      <protection locked="0"/>
    </xf>
    <xf numFmtId="0" fontId="100" fillId="0" borderId="36" xfId="0" applyFont="1" applyBorder="1" applyAlignment="1" applyProtection="1">
      <alignment horizontal="center" vertical="center" wrapText="1"/>
      <protection locked="0"/>
    </xf>
    <xf numFmtId="175" fontId="100" fillId="0" borderId="36" xfId="0" applyNumberFormat="1" applyFont="1" applyBorder="1" applyAlignment="1" applyProtection="1">
      <alignment vertical="center"/>
      <protection locked="0"/>
    </xf>
    <xf numFmtId="4" fontId="100" fillId="23" borderId="36" xfId="0" applyNumberFormat="1" applyFont="1" applyFill="1" applyBorder="1" applyAlignment="1" applyProtection="1">
      <alignment vertical="center"/>
      <protection locked="0"/>
    </xf>
    <xf numFmtId="4" fontId="100" fillId="0" borderId="36" xfId="0" applyNumberFormat="1" applyFont="1" applyBorder="1" applyAlignment="1" applyProtection="1">
      <alignment vertical="center"/>
      <protection locked="0"/>
    </xf>
    <xf numFmtId="0" fontId="100" fillId="0" borderId="13" xfId="0" applyFont="1" applyBorder="1" applyAlignment="1">
      <alignment vertical="center"/>
    </xf>
    <xf numFmtId="0" fontId="100" fillId="23" borderId="3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9" fillId="0" borderId="32" xfId="0" applyNumberFormat="1" applyFont="1" applyBorder="1" applyAlignment="1">
      <alignment vertical="center"/>
    </xf>
    <xf numFmtId="174" fontId="79" fillId="0" borderId="3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7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8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0" fontId="93" fillId="0" borderId="0" xfId="0" applyFont="1" applyAlignment="1">
      <alignment horizontal="left" vertical="center" wrapText="1"/>
    </xf>
    <xf numFmtId="4" fontId="91" fillId="0" borderId="0" xfId="0" applyNumberFormat="1" applyFont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104" fillId="0" borderId="0" xfId="0" applyFont="1" applyAlignment="1">
      <alignment horizontal="left" vertical="top" wrapText="1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103" fillId="33" borderId="0" xfId="36" applyFont="1" applyFill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0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C36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B35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3C361.tmp" descr="C:\KROSplusData\System\Temp\rad3C36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B353.tmp" descr="C:\KROSplusData\System\Temp\radEB35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S11" sqref="S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398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399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0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49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3"/>
      <c r="AQ5" s="25"/>
      <c r="BE5" s="347" t="s">
        <v>15</v>
      </c>
      <c r="BS5" s="18" t="s">
        <v>7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51" t="s">
        <v>17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3"/>
      <c r="AQ6" s="25"/>
      <c r="BE6" s="321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3</v>
      </c>
      <c r="AO7" s="23"/>
      <c r="AP7" s="23"/>
      <c r="AQ7" s="25"/>
      <c r="BE7" s="321"/>
      <c r="BS7" s="18" t="s">
        <v>21</v>
      </c>
    </row>
    <row r="8" spans="2:71" ht="14.2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321"/>
      <c r="BS8" s="18" t="s">
        <v>26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1"/>
      <c r="BS9" s="18" t="s">
        <v>27</v>
      </c>
    </row>
    <row r="10" spans="2:71" ht="14.25" customHeight="1">
      <c r="B10" s="22"/>
      <c r="C10" s="23"/>
      <c r="D10" s="31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29</v>
      </c>
      <c r="AL10" s="23"/>
      <c r="AM10" s="23"/>
      <c r="AN10" s="29" t="s">
        <v>3</v>
      </c>
      <c r="AO10" s="23"/>
      <c r="AP10" s="23"/>
      <c r="AQ10" s="25"/>
      <c r="BE10" s="321"/>
      <c r="BS10" s="18" t="s">
        <v>18</v>
      </c>
    </row>
    <row r="11" spans="2:71" ht="18" customHeight="1">
      <c r="B11" s="22"/>
      <c r="C11" s="23"/>
      <c r="D11" s="23"/>
      <c r="E11" s="29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3</v>
      </c>
      <c r="AO11" s="23"/>
      <c r="AP11" s="23"/>
      <c r="AQ11" s="25"/>
      <c r="BE11" s="321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1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29</v>
      </c>
      <c r="AL13" s="23"/>
      <c r="AM13" s="23"/>
      <c r="AN13" s="33" t="s">
        <v>33</v>
      </c>
      <c r="AO13" s="23"/>
      <c r="AP13" s="23"/>
      <c r="AQ13" s="25"/>
      <c r="BE13" s="321"/>
      <c r="BS13" s="18" t="s">
        <v>18</v>
      </c>
    </row>
    <row r="14" spans="2:71" ht="15">
      <c r="B14" s="22"/>
      <c r="C14" s="23"/>
      <c r="D14" s="23"/>
      <c r="E14" s="352" t="s">
        <v>33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21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1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29</v>
      </c>
      <c r="AL16" s="23"/>
      <c r="AM16" s="23"/>
      <c r="AN16" s="29" t="s">
        <v>3</v>
      </c>
      <c r="AO16" s="23"/>
      <c r="AP16" s="23"/>
      <c r="AQ16" s="25"/>
      <c r="BE16" s="321"/>
      <c r="BS16" s="18" t="s">
        <v>4</v>
      </c>
    </row>
    <row r="17" spans="2:71" ht="18" customHeight="1">
      <c r="B17" s="22"/>
      <c r="C17" s="23"/>
      <c r="D17" s="23"/>
      <c r="E17" s="29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3</v>
      </c>
      <c r="AO17" s="23"/>
      <c r="AP17" s="23"/>
      <c r="AQ17" s="25"/>
      <c r="BE17" s="321"/>
      <c r="BS17" s="18" t="s">
        <v>36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1"/>
      <c r="BS18" s="18" t="s">
        <v>7</v>
      </c>
    </row>
    <row r="19" spans="2:71" ht="14.25" customHeight="1">
      <c r="B19" s="22"/>
      <c r="C19" s="23"/>
      <c r="D19" s="31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1"/>
      <c r="BS19" s="18" t="s">
        <v>7</v>
      </c>
    </row>
    <row r="20" spans="2:71" ht="22.5" customHeight="1">
      <c r="B20" s="22"/>
      <c r="C20" s="23"/>
      <c r="D20" s="23"/>
      <c r="E20" s="353" t="s">
        <v>3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3"/>
      <c r="AP20" s="23"/>
      <c r="AQ20" s="25"/>
      <c r="BE20" s="321"/>
      <c r="BS20" s="18" t="s">
        <v>36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1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1"/>
    </row>
    <row r="23" spans="2:57" s="1" customFormat="1" ht="25.5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4">
        <f>ROUND(AG51,2)</f>
        <v>0</v>
      </c>
      <c r="AL23" s="355"/>
      <c r="AM23" s="355"/>
      <c r="AN23" s="355"/>
      <c r="AO23" s="355"/>
      <c r="AP23" s="36"/>
      <c r="AQ23" s="39"/>
      <c r="BE23" s="338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8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56" t="s">
        <v>39</v>
      </c>
      <c r="M25" s="343"/>
      <c r="N25" s="343"/>
      <c r="O25" s="343"/>
      <c r="P25" s="36"/>
      <c r="Q25" s="36"/>
      <c r="R25" s="36"/>
      <c r="S25" s="36"/>
      <c r="T25" s="36"/>
      <c r="U25" s="36"/>
      <c r="V25" s="36"/>
      <c r="W25" s="356" t="s">
        <v>40</v>
      </c>
      <c r="X25" s="343"/>
      <c r="Y25" s="343"/>
      <c r="Z25" s="343"/>
      <c r="AA25" s="343"/>
      <c r="AB25" s="343"/>
      <c r="AC25" s="343"/>
      <c r="AD25" s="343"/>
      <c r="AE25" s="343"/>
      <c r="AF25" s="36"/>
      <c r="AG25" s="36"/>
      <c r="AH25" s="36"/>
      <c r="AI25" s="36"/>
      <c r="AJ25" s="36"/>
      <c r="AK25" s="356" t="s">
        <v>41</v>
      </c>
      <c r="AL25" s="343"/>
      <c r="AM25" s="343"/>
      <c r="AN25" s="343"/>
      <c r="AO25" s="343"/>
      <c r="AP25" s="36"/>
      <c r="AQ25" s="39"/>
      <c r="BE25" s="338"/>
    </row>
    <row r="26" spans="2:57" s="2" customFormat="1" ht="14.2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344">
        <v>0.21</v>
      </c>
      <c r="M26" s="345"/>
      <c r="N26" s="345"/>
      <c r="O26" s="345"/>
      <c r="P26" s="42"/>
      <c r="Q26" s="42"/>
      <c r="R26" s="42"/>
      <c r="S26" s="42"/>
      <c r="T26" s="42"/>
      <c r="U26" s="42"/>
      <c r="V26" s="42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2"/>
      <c r="AG26" s="42"/>
      <c r="AH26" s="42"/>
      <c r="AI26" s="42"/>
      <c r="AJ26" s="42"/>
      <c r="AK26" s="346">
        <f>ROUND(AV51,2)</f>
        <v>0</v>
      </c>
      <c r="AL26" s="345"/>
      <c r="AM26" s="345"/>
      <c r="AN26" s="345"/>
      <c r="AO26" s="345"/>
      <c r="AP26" s="42"/>
      <c r="AQ26" s="44"/>
      <c r="BE26" s="348"/>
    </row>
    <row r="27" spans="2:57" s="2" customFormat="1" ht="14.2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344">
        <v>0.15</v>
      </c>
      <c r="M27" s="345"/>
      <c r="N27" s="345"/>
      <c r="O27" s="345"/>
      <c r="P27" s="42"/>
      <c r="Q27" s="42"/>
      <c r="R27" s="42"/>
      <c r="S27" s="42"/>
      <c r="T27" s="42"/>
      <c r="U27" s="42"/>
      <c r="V27" s="42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2"/>
      <c r="AG27" s="42"/>
      <c r="AH27" s="42"/>
      <c r="AI27" s="42"/>
      <c r="AJ27" s="42"/>
      <c r="AK27" s="346">
        <f>ROUND(AW51,2)</f>
        <v>0</v>
      </c>
      <c r="AL27" s="345"/>
      <c r="AM27" s="345"/>
      <c r="AN27" s="345"/>
      <c r="AO27" s="345"/>
      <c r="AP27" s="42"/>
      <c r="AQ27" s="44"/>
      <c r="BE27" s="348"/>
    </row>
    <row r="28" spans="2:57" s="2" customFormat="1" ht="14.25" customHeight="1" hidden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344">
        <v>0.21</v>
      </c>
      <c r="M28" s="345"/>
      <c r="N28" s="345"/>
      <c r="O28" s="345"/>
      <c r="P28" s="42"/>
      <c r="Q28" s="42"/>
      <c r="R28" s="42"/>
      <c r="S28" s="42"/>
      <c r="T28" s="42"/>
      <c r="U28" s="42"/>
      <c r="V28" s="42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2"/>
      <c r="AG28" s="42"/>
      <c r="AH28" s="42"/>
      <c r="AI28" s="42"/>
      <c r="AJ28" s="42"/>
      <c r="AK28" s="346">
        <v>0</v>
      </c>
      <c r="AL28" s="345"/>
      <c r="AM28" s="345"/>
      <c r="AN28" s="345"/>
      <c r="AO28" s="345"/>
      <c r="AP28" s="42"/>
      <c r="AQ28" s="44"/>
      <c r="BE28" s="348"/>
    </row>
    <row r="29" spans="2:57" s="2" customFormat="1" ht="14.25" customHeight="1" hidden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344">
        <v>0.15</v>
      </c>
      <c r="M29" s="345"/>
      <c r="N29" s="345"/>
      <c r="O29" s="345"/>
      <c r="P29" s="42"/>
      <c r="Q29" s="42"/>
      <c r="R29" s="42"/>
      <c r="S29" s="42"/>
      <c r="T29" s="42"/>
      <c r="U29" s="42"/>
      <c r="V29" s="42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2"/>
      <c r="AG29" s="42"/>
      <c r="AH29" s="42"/>
      <c r="AI29" s="42"/>
      <c r="AJ29" s="42"/>
      <c r="AK29" s="346">
        <v>0</v>
      </c>
      <c r="AL29" s="345"/>
      <c r="AM29" s="345"/>
      <c r="AN29" s="345"/>
      <c r="AO29" s="345"/>
      <c r="AP29" s="42"/>
      <c r="AQ29" s="44"/>
      <c r="BE29" s="348"/>
    </row>
    <row r="30" spans="2:57" s="2" customFormat="1" ht="14.25" customHeight="1" hidden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344">
        <v>0</v>
      </c>
      <c r="M30" s="345"/>
      <c r="N30" s="345"/>
      <c r="O30" s="345"/>
      <c r="P30" s="42"/>
      <c r="Q30" s="42"/>
      <c r="R30" s="42"/>
      <c r="S30" s="42"/>
      <c r="T30" s="42"/>
      <c r="U30" s="42"/>
      <c r="V30" s="42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2"/>
      <c r="AG30" s="42"/>
      <c r="AH30" s="42"/>
      <c r="AI30" s="42"/>
      <c r="AJ30" s="42"/>
      <c r="AK30" s="346">
        <v>0</v>
      </c>
      <c r="AL30" s="345"/>
      <c r="AM30" s="345"/>
      <c r="AN30" s="345"/>
      <c r="AO30" s="345"/>
      <c r="AP30" s="42"/>
      <c r="AQ30" s="44"/>
      <c r="BE30" s="348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8"/>
    </row>
    <row r="32" spans="2:57" s="1" customFormat="1" ht="25.5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331" t="s">
        <v>50</v>
      </c>
      <c r="Y32" s="332"/>
      <c r="Z32" s="332"/>
      <c r="AA32" s="332"/>
      <c r="AB32" s="332"/>
      <c r="AC32" s="47"/>
      <c r="AD32" s="47"/>
      <c r="AE32" s="47"/>
      <c r="AF32" s="47"/>
      <c r="AG32" s="47"/>
      <c r="AH32" s="47"/>
      <c r="AI32" s="47"/>
      <c r="AJ32" s="47"/>
      <c r="AK32" s="333">
        <f>SUM(AK23:AK30)</f>
        <v>0</v>
      </c>
      <c r="AL32" s="332"/>
      <c r="AM32" s="332"/>
      <c r="AN32" s="332"/>
      <c r="AO32" s="334"/>
      <c r="AP32" s="45"/>
      <c r="AQ32" s="49"/>
      <c r="BE32" s="338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51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>
        <f>K5</f>
        <v>0</v>
      </c>
      <c r="AR41" s="56"/>
    </row>
    <row r="42" spans="2:44" s="4" customFormat="1" ht="36.75" customHeight="1">
      <c r="B42" s="58"/>
      <c r="C42" s="59" t="s">
        <v>16</v>
      </c>
      <c r="L42" s="335" t="str">
        <f>K6</f>
        <v>Inženýrské sítě U Traktorky v Zubří - II.etapa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22</v>
      </c>
      <c r="L44" s="60" t="str">
        <f>IF(K8="","",K8)</f>
        <v>Zubří</v>
      </c>
      <c r="AI44" s="57" t="s">
        <v>24</v>
      </c>
      <c r="AM44" s="337" t="str">
        <f>IF(AN8="","",AN8)</f>
        <v>12.8.2016</v>
      </c>
      <c r="AN44" s="338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28</v>
      </c>
      <c r="L46" s="3" t="str">
        <f>IF(E11="","",E11)</f>
        <v>Město Zubří</v>
      </c>
      <c r="AI46" s="57" t="s">
        <v>34</v>
      </c>
      <c r="AM46" s="339" t="str">
        <f>IF(E17="","",E17)</f>
        <v>Elektroprojekta Rožnov,a.s.</v>
      </c>
      <c r="AN46" s="338"/>
      <c r="AO46" s="338"/>
      <c r="AP46" s="338"/>
      <c r="AR46" s="35"/>
      <c r="AS46" s="340" t="s">
        <v>52</v>
      </c>
      <c r="AT46" s="341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42"/>
      <c r="AT47" s="343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342"/>
      <c r="AT48" s="343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322" t="s">
        <v>53</v>
      </c>
      <c r="D49" s="323"/>
      <c r="E49" s="323"/>
      <c r="F49" s="323"/>
      <c r="G49" s="323"/>
      <c r="H49" s="65"/>
      <c r="I49" s="324" t="s">
        <v>54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55</v>
      </c>
      <c r="AH49" s="323"/>
      <c r="AI49" s="323"/>
      <c r="AJ49" s="323"/>
      <c r="AK49" s="323"/>
      <c r="AL49" s="323"/>
      <c r="AM49" s="323"/>
      <c r="AN49" s="324" t="s">
        <v>56</v>
      </c>
      <c r="AO49" s="323"/>
      <c r="AP49" s="323"/>
      <c r="AQ49" s="66" t="s">
        <v>57</v>
      </c>
      <c r="AR49" s="35"/>
      <c r="AS49" s="67" t="s">
        <v>58</v>
      </c>
      <c r="AT49" s="68" t="s">
        <v>59</v>
      </c>
      <c r="AU49" s="68" t="s">
        <v>60</v>
      </c>
      <c r="AV49" s="68" t="s">
        <v>61</v>
      </c>
      <c r="AW49" s="68" t="s">
        <v>62</v>
      </c>
      <c r="AX49" s="68" t="s">
        <v>63</v>
      </c>
      <c r="AY49" s="68" t="s">
        <v>64</v>
      </c>
      <c r="AZ49" s="68" t="s">
        <v>65</v>
      </c>
      <c r="BA49" s="68" t="s">
        <v>66</v>
      </c>
      <c r="BB49" s="68" t="s">
        <v>67</v>
      </c>
      <c r="BC49" s="68" t="s">
        <v>68</v>
      </c>
      <c r="BD49" s="69" t="s">
        <v>69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29">
        <f>ROUND(AG52,2)</f>
        <v>0</v>
      </c>
      <c r="AH51" s="329"/>
      <c r="AI51" s="329"/>
      <c r="AJ51" s="329"/>
      <c r="AK51" s="329"/>
      <c r="AL51" s="329"/>
      <c r="AM51" s="329"/>
      <c r="AN51" s="330">
        <f>SUM(AG51,AT51)</f>
        <v>0</v>
      </c>
      <c r="AO51" s="330"/>
      <c r="AP51" s="330"/>
      <c r="AQ51" s="73" t="s">
        <v>3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71</v>
      </c>
      <c r="BT51" s="59" t="s">
        <v>72</v>
      </c>
      <c r="BU51" s="78" t="s">
        <v>73</v>
      </c>
      <c r="BV51" s="59" t="s">
        <v>74</v>
      </c>
      <c r="BW51" s="59" t="s">
        <v>5</v>
      </c>
      <c r="BX51" s="59" t="s">
        <v>75</v>
      </c>
      <c r="CL51" s="59" t="s">
        <v>3</v>
      </c>
    </row>
    <row r="52" spans="1:91" s="5" customFormat="1" ht="27" customHeight="1">
      <c r="A52" s="229" t="s">
        <v>400</v>
      </c>
      <c r="B52" s="79"/>
      <c r="C52" s="80"/>
      <c r="D52" s="328" t="s">
        <v>76</v>
      </c>
      <c r="E52" s="327"/>
      <c r="F52" s="327"/>
      <c r="G52" s="327"/>
      <c r="H52" s="327"/>
      <c r="I52" s="81"/>
      <c r="J52" s="328" t="s">
        <v>77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6">
        <f>'01 - SO 02.2 Venkovní kan...'!J27</f>
        <v>0</v>
      </c>
      <c r="AH52" s="327"/>
      <c r="AI52" s="327"/>
      <c r="AJ52" s="327"/>
      <c r="AK52" s="327"/>
      <c r="AL52" s="327"/>
      <c r="AM52" s="327"/>
      <c r="AN52" s="326">
        <f>SUM(AG52,AT52)</f>
        <v>0</v>
      </c>
      <c r="AO52" s="327"/>
      <c r="AP52" s="327"/>
      <c r="AQ52" s="82" t="s">
        <v>78</v>
      </c>
      <c r="AR52" s="79"/>
      <c r="AS52" s="83">
        <v>0</v>
      </c>
      <c r="AT52" s="84">
        <f>ROUND(SUM(AV52:AW52),2)</f>
        <v>0</v>
      </c>
      <c r="AU52" s="85">
        <f>'01 - SO 02.2 Venkovní kan...'!P85</f>
        <v>0</v>
      </c>
      <c r="AV52" s="84">
        <f>'01 - SO 02.2 Venkovní kan...'!J30</f>
        <v>0</v>
      </c>
      <c r="AW52" s="84">
        <f>'01 - SO 02.2 Venkovní kan...'!J31</f>
        <v>0</v>
      </c>
      <c r="AX52" s="84">
        <f>'01 - SO 02.2 Venkovní kan...'!J32</f>
        <v>0</v>
      </c>
      <c r="AY52" s="84">
        <f>'01 - SO 02.2 Venkovní kan...'!J33</f>
        <v>0</v>
      </c>
      <c r="AZ52" s="84">
        <f>'01 - SO 02.2 Venkovní kan...'!F30</f>
        <v>0</v>
      </c>
      <c r="BA52" s="84">
        <f>'01 - SO 02.2 Venkovní kan...'!F31</f>
        <v>0</v>
      </c>
      <c r="BB52" s="84">
        <f>'01 - SO 02.2 Venkovní kan...'!F32</f>
        <v>0</v>
      </c>
      <c r="BC52" s="84">
        <f>'01 - SO 02.2 Venkovní kan...'!F33</f>
        <v>0</v>
      </c>
      <c r="BD52" s="86">
        <f>'01 - SO 02.2 Venkovní kan...'!F34</f>
        <v>0</v>
      </c>
      <c r="BT52" s="87" t="s">
        <v>21</v>
      </c>
      <c r="BV52" s="87" t="s">
        <v>74</v>
      </c>
      <c r="BW52" s="87" t="s">
        <v>79</v>
      </c>
      <c r="BX52" s="87" t="s">
        <v>5</v>
      </c>
      <c r="CL52" s="87" t="s">
        <v>3</v>
      </c>
      <c r="CM52" s="87" t="s">
        <v>80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O 02.2 Venkovní kan...'!C2" tooltip="01 - SO 02.2 Venkovní ka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tabSelected="1" zoomScalePageLayoutView="0" workbookViewId="0" topLeftCell="A1">
      <pane ySplit="1" topLeftCell="A188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31"/>
      <c r="C1" s="231"/>
      <c r="D1" s="230" t="s">
        <v>1</v>
      </c>
      <c r="E1" s="231"/>
      <c r="F1" s="232" t="s">
        <v>401</v>
      </c>
      <c r="G1" s="357" t="s">
        <v>402</v>
      </c>
      <c r="H1" s="357"/>
      <c r="I1" s="237"/>
      <c r="J1" s="232" t="s">
        <v>403</v>
      </c>
      <c r="K1" s="230" t="s">
        <v>81</v>
      </c>
      <c r="L1" s="232" t="s">
        <v>404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79</v>
      </c>
      <c r="AZ2" s="18" t="s">
        <v>82</v>
      </c>
      <c r="BA2" s="18" t="s">
        <v>3</v>
      </c>
      <c r="BB2" s="18" t="s">
        <v>3</v>
      </c>
      <c r="BC2" s="18" t="s">
        <v>83</v>
      </c>
      <c r="BD2" s="18" t="s">
        <v>80</v>
      </c>
    </row>
    <row r="3" spans="2:56" ht="6.75" customHeight="1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80</v>
      </c>
      <c r="AZ3" s="18" t="s">
        <v>84</v>
      </c>
      <c r="BA3" s="18" t="s">
        <v>3</v>
      </c>
      <c r="BB3" s="18" t="s">
        <v>3</v>
      </c>
      <c r="BC3" s="18" t="s">
        <v>85</v>
      </c>
      <c r="BD3" s="18" t="s">
        <v>80</v>
      </c>
    </row>
    <row r="4" spans="2:56" ht="36.75" customHeight="1">
      <c r="B4" s="22"/>
      <c r="C4" s="23"/>
      <c r="D4" s="24" t="s">
        <v>86</v>
      </c>
      <c r="E4" s="23"/>
      <c r="F4" s="23"/>
      <c r="G4" s="23"/>
      <c r="H4" s="23"/>
      <c r="I4" s="90"/>
      <c r="J4" s="23"/>
      <c r="K4" s="25"/>
      <c r="M4" s="26" t="s">
        <v>11</v>
      </c>
      <c r="AT4" s="18" t="s">
        <v>4</v>
      </c>
      <c r="AZ4" s="18" t="s">
        <v>87</v>
      </c>
      <c r="BA4" s="18" t="s">
        <v>3</v>
      </c>
      <c r="BB4" s="18" t="s">
        <v>3</v>
      </c>
      <c r="BC4" s="18" t="s">
        <v>88</v>
      </c>
      <c r="BD4" s="18" t="s">
        <v>80</v>
      </c>
    </row>
    <row r="5" spans="2:56" ht="6.75" customHeight="1">
      <c r="B5" s="22"/>
      <c r="C5" s="23"/>
      <c r="D5" s="23"/>
      <c r="E5" s="23"/>
      <c r="F5" s="23"/>
      <c r="G5" s="23"/>
      <c r="H5" s="23"/>
      <c r="I5" s="90"/>
      <c r="J5" s="23"/>
      <c r="K5" s="25"/>
      <c r="AZ5" s="18" t="s">
        <v>89</v>
      </c>
      <c r="BA5" s="18" t="s">
        <v>3</v>
      </c>
      <c r="BB5" s="18" t="s">
        <v>3</v>
      </c>
      <c r="BC5" s="18" t="s">
        <v>90</v>
      </c>
      <c r="BD5" s="18" t="s">
        <v>80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0"/>
      <c r="J6" s="23"/>
      <c r="K6" s="25"/>
      <c r="AZ6" s="18" t="s">
        <v>91</v>
      </c>
      <c r="BA6" s="18" t="s">
        <v>3</v>
      </c>
      <c r="BB6" s="18" t="s">
        <v>3</v>
      </c>
      <c r="BC6" s="18" t="s">
        <v>92</v>
      </c>
      <c r="BD6" s="18" t="s">
        <v>80</v>
      </c>
    </row>
    <row r="7" spans="2:56" ht="22.5" customHeight="1">
      <c r="B7" s="22"/>
      <c r="C7" s="23"/>
      <c r="D7" s="23"/>
      <c r="E7" s="358" t="str">
        <f>'Rekapitulace stavby'!K6</f>
        <v>Inženýrské sítě U Traktorky v Zubří - II.etapa</v>
      </c>
      <c r="F7" s="350"/>
      <c r="G7" s="350"/>
      <c r="H7" s="350"/>
      <c r="I7" s="90"/>
      <c r="J7" s="23"/>
      <c r="K7" s="25"/>
      <c r="AZ7" s="18" t="s">
        <v>93</v>
      </c>
      <c r="BA7" s="18" t="s">
        <v>3</v>
      </c>
      <c r="BB7" s="18" t="s">
        <v>3</v>
      </c>
      <c r="BC7" s="18" t="s">
        <v>94</v>
      </c>
      <c r="BD7" s="18" t="s">
        <v>80</v>
      </c>
    </row>
    <row r="8" spans="2:11" s="1" customFormat="1" ht="15">
      <c r="B8" s="35"/>
      <c r="C8" s="36"/>
      <c r="D8" s="31" t="s">
        <v>95</v>
      </c>
      <c r="E8" s="36"/>
      <c r="F8" s="36"/>
      <c r="G8" s="36"/>
      <c r="H8" s="36"/>
      <c r="I8" s="91"/>
      <c r="J8" s="36"/>
      <c r="K8" s="39"/>
    </row>
    <row r="9" spans="2:11" s="1" customFormat="1" ht="36.75" customHeight="1">
      <c r="B9" s="35"/>
      <c r="C9" s="36"/>
      <c r="D9" s="36"/>
      <c r="E9" s="359" t="s">
        <v>96</v>
      </c>
      <c r="F9" s="343"/>
      <c r="G9" s="343"/>
      <c r="H9" s="343"/>
      <c r="I9" s="91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1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3</v>
      </c>
      <c r="G11" s="36"/>
      <c r="H11" s="36"/>
      <c r="I11" s="92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2" t="s">
        <v>24</v>
      </c>
      <c r="J12" s="93" t="str">
        <f>'Rekapitulace stavby'!AN8</f>
        <v>12.8.2016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1"/>
      <c r="J13" s="36"/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2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2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1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2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2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1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2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2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1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1"/>
      <c r="J23" s="36"/>
      <c r="K23" s="39"/>
    </row>
    <row r="24" spans="2:11" s="6" customFormat="1" ht="22.5" customHeight="1">
      <c r="B24" s="94"/>
      <c r="C24" s="95"/>
      <c r="D24" s="95"/>
      <c r="E24" s="353" t="s">
        <v>3</v>
      </c>
      <c r="F24" s="360"/>
      <c r="G24" s="360"/>
      <c r="H24" s="360"/>
      <c r="I24" s="96"/>
      <c r="J24" s="95"/>
      <c r="K24" s="97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1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8"/>
      <c r="J26" s="62"/>
      <c r="K26" s="99"/>
    </row>
    <row r="27" spans="2:11" s="1" customFormat="1" ht="24.75" customHeight="1">
      <c r="B27" s="35"/>
      <c r="C27" s="36"/>
      <c r="D27" s="100" t="s">
        <v>38</v>
      </c>
      <c r="E27" s="36"/>
      <c r="F27" s="36"/>
      <c r="G27" s="36"/>
      <c r="H27" s="36"/>
      <c r="I27" s="91"/>
      <c r="J27" s="101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8"/>
      <c r="J28" s="62"/>
      <c r="K28" s="99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2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03">
        <f>ROUND(SUM(BE85:BE211),2)</f>
        <v>0</v>
      </c>
      <c r="G30" s="36"/>
      <c r="H30" s="36"/>
      <c r="I30" s="104">
        <v>0.21</v>
      </c>
      <c r="J30" s="103">
        <f>ROUND(ROUND((SUM(BE85:BE211)),2)*I30,2)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03">
        <f>ROUND(SUM(BF85:BF211),2)</f>
        <v>0</v>
      </c>
      <c r="G31" s="36"/>
      <c r="H31" s="36"/>
      <c r="I31" s="104">
        <v>0.15</v>
      </c>
      <c r="J31" s="103">
        <f>ROUND(ROUND((SUM(BF85:BF211)),2)*I31,2)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3">
        <f>ROUND(SUM(BG85:BG211),2)</f>
        <v>0</v>
      </c>
      <c r="G32" s="36"/>
      <c r="H32" s="36"/>
      <c r="I32" s="104">
        <v>0.21</v>
      </c>
      <c r="J32" s="103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03">
        <f>ROUND(SUM(BH85:BH211),2)</f>
        <v>0</v>
      </c>
      <c r="G33" s="36"/>
      <c r="H33" s="36"/>
      <c r="I33" s="104">
        <v>0.15</v>
      </c>
      <c r="J33" s="103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03">
        <f>ROUND(SUM(BI85:BI211),2)</f>
        <v>0</v>
      </c>
      <c r="G34" s="36"/>
      <c r="H34" s="36"/>
      <c r="I34" s="104">
        <v>0</v>
      </c>
      <c r="J34" s="103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1"/>
      <c r="J35" s="36"/>
      <c r="K35" s="39"/>
    </row>
    <row r="36" spans="2:11" s="1" customFormat="1" ht="24.75" customHeight="1">
      <c r="B36" s="35"/>
      <c r="C36" s="105"/>
      <c r="D36" s="106" t="s">
        <v>48</v>
      </c>
      <c r="E36" s="65"/>
      <c r="F36" s="65"/>
      <c r="G36" s="107" t="s">
        <v>49</v>
      </c>
      <c r="H36" s="108" t="s">
        <v>50</v>
      </c>
      <c r="I36" s="109"/>
      <c r="J36" s="110">
        <f>SUM(J27:J34)</f>
        <v>0</v>
      </c>
      <c r="K36" s="111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2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3"/>
      <c r="J41" s="54"/>
      <c r="K41" s="114"/>
    </row>
    <row r="42" spans="2:11" s="1" customFormat="1" ht="36.75" customHeight="1">
      <c r="B42" s="35"/>
      <c r="C42" s="24" t="s">
        <v>97</v>
      </c>
      <c r="D42" s="36"/>
      <c r="E42" s="36"/>
      <c r="F42" s="36"/>
      <c r="G42" s="36"/>
      <c r="H42" s="36"/>
      <c r="I42" s="91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1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1"/>
      <c r="J44" s="36"/>
      <c r="K44" s="39"/>
    </row>
    <row r="45" spans="2:11" s="1" customFormat="1" ht="22.5" customHeight="1">
      <c r="B45" s="35"/>
      <c r="C45" s="36"/>
      <c r="D45" s="36"/>
      <c r="E45" s="358" t="str">
        <f>E7</f>
        <v>Inženýrské sítě U Traktorky v Zubří - II.etapa</v>
      </c>
      <c r="F45" s="343"/>
      <c r="G45" s="343"/>
      <c r="H45" s="343"/>
      <c r="I45" s="91"/>
      <c r="J45" s="36"/>
      <c r="K45" s="39"/>
    </row>
    <row r="46" spans="2:11" s="1" customFormat="1" ht="14.25" customHeight="1">
      <c r="B46" s="35"/>
      <c r="C46" s="31" t="s">
        <v>95</v>
      </c>
      <c r="D46" s="36"/>
      <c r="E46" s="36"/>
      <c r="F46" s="36"/>
      <c r="G46" s="36"/>
      <c r="H46" s="36"/>
      <c r="I46" s="91"/>
      <c r="J46" s="36"/>
      <c r="K46" s="39"/>
    </row>
    <row r="47" spans="2:11" s="1" customFormat="1" ht="23.25" customHeight="1">
      <c r="B47" s="35"/>
      <c r="C47" s="36"/>
      <c r="D47" s="36"/>
      <c r="E47" s="359" t="str">
        <f>E9</f>
        <v>01 - SO 02.2 Venkovní kanalizace dešťová</v>
      </c>
      <c r="F47" s="343"/>
      <c r="G47" s="343"/>
      <c r="H47" s="343"/>
      <c r="I47" s="91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1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Zubří</v>
      </c>
      <c r="G49" s="36"/>
      <c r="H49" s="36"/>
      <c r="I49" s="92" t="s">
        <v>24</v>
      </c>
      <c r="J49" s="93" t="str">
        <f>IF(J12="","",J12)</f>
        <v>12.8.2016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1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Město Zubří</v>
      </c>
      <c r="G51" s="36"/>
      <c r="H51" s="36"/>
      <c r="I51" s="92" t="s">
        <v>34</v>
      </c>
      <c r="J51" s="29" t="str">
        <f>E21</f>
        <v>Elektroprojekta Rožnov,a.s.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1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1"/>
      <c r="J53" s="36"/>
      <c r="K53" s="39"/>
    </row>
    <row r="54" spans="2:11" s="1" customFormat="1" ht="29.25" customHeight="1">
      <c r="B54" s="35"/>
      <c r="C54" s="115" t="s">
        <v>98</v>
      </c>
      <c r="D54" s="105"/>
      <c r="E54" s="105"/>
      <c r="F54" s="105"/>
      <c r="G54" s="105"/>
      <c r="H54" s="105"/>
      <c r="I54" s="116"/>
      <c r="J54" s="117" t="s">
        <v>99</v>
      </c>
      <c r="K54" s="118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1"/>
      <c r="J55" s="36"/>
      <c r="K55" s="39"/>
    </row>
    <row r="56" spans="2:47" s="1" customFormat="1" ht="29.25" customHeight="1">
      <c r="B56" s="35"/>
      <c r="C56" s="119" t="s">
        <v>100</v>
      </c>
      <c r="D56" s="36"/>
      <c r="E56" s="36"/>
      <c r="F56" s="36"/>
      <c r="G56" s="36"/>
      <c r="H56" s="36"/>
      <c r="I56" s="91"/>
      <c r="J56" s="101">
        <f>J85</f>
        <v>0</v>
      </c>
      <c r="K56" s="39"/>
      <c r="AU56" s="18" t="s">
        <v>101</v>
      </c>
    </row>
    <row r="57" spans="2:11" s="7" customFormat="1" ht="24.75" customHeight="1">
      <c r="B57" s="120"/>
      <c r="C57" s="121"/>
      <c r="D57" s="122" t="s">
        <v>102</v>
      </c>
      <c r="E57" s="123"/>
      <c r="F57" s="123"/>
      <c r="G57" s="123"/>
      <c r="H57" s="123"/>
      <c r="I57" s="124"/>
      <c r="J57" s="125">
        <f>J86</f>
        <v>0</v>
      </c>
      <c r="K57" s="126"/>
    </row>
    <row r="58" spans="2:11" s="8" customFormat="1" ht="19.5" customHeight="1">
      <c r="B58" s="127"/>
      <c r="C58" s="128"/>
      <c r="D58" s="129" t="s">
        <v>103</v>
      </c>
      <c r="E58" s="130"/>
      <c r="F58" s="130"/>
      <c r="G58" s="130"/>
      <c r="H58" s="130"/>
      <c r="I58" s="131"/>
      <c r="J58" s="132">
        <f>J87</f>
        <v>0</v>
      </c>
      <c r="K58" s="133"/>
    </row>
    <row r="59" spans="2:11" s="8" customFormat="1" ht="19.5" customHeight="1">
      <c r="B59" s="127"/>
      <c r="C59" s="128"/>
      <c r="D59" s="129" t="s">
        <v>104</v>
      </c>
      <c r="E59" s="130"/>
      <c r="F59" s="130"/>
      <c r="G59" s="130"/>
      <c r="H59" s="130"/>
      <c r="I59" s="131"/>
      <c r="J59" s="132">
        <f>J169</f>
        <v>0</v>
      </c>
      <c r="K59" s="133"/>
    </row>
    <row r="60" spans="2:11" s="8" customFormat="1" ht="19.5" customHeight="1">
      <c r="B60" s="127"/>
      <c r="C60" s="128"/>
      <c r="D60" s="129" t="s">
        <v>105</v>
      </c>
      <c r="E60" s="130"/>
      <c r="F60" s="130"/>
      <c r="G60" s="130"/>
      <c r="H60" s="130"/>
      <c r="I60" s="131"/>
      <c r="J60" s="132">
        <f>J172</f>
        <v>0</v>
      </c>
      <c r="K60" s="133"/>
    </row>
    <row r="61" spans="2:11" s="8" customFormat="1" ht="19.5" customHeight="1">
      <c r="B61" s="127"/>
      <c r="C61" s="128"/>
      <c r="D61" s="129" t="s">
        <v>106</v>
      </c>
      <c r="E61" s="130"/>
      <c r="F61" s="130"/>
      <c r="G61" s="130"/>
      <c r="H61" s="130"/>
      <c r="I61" s="131"/>
      <c r="J61" s="132">
        <f>J175</f>
        <v>0</v>
      </c>
      <c r="K61" s="133"/>
    </row>
    <row r="62" spans="2:11" s="8" customFormat="1" ht="19.5" customHeight="1">
      <c r="B62" s="127"/>
      <c r="C62" s="128"/>
      <c r="D62" s="129" t="s">
        <v>107</v>
      </c>
      <c r="E62" s="130"/>
      <c r="F62" s="130"/>
      <c r="G62" s="130"/>
      <c r="H62" s="130"/>
      <c r="I62" s="131"/>
      <c r="J62" s="132">
        <f>J202</f>
        <v>0</v>
      </c>
      <c r="K62" s="133"/>
    </row>
    <row r="63" spans="2:11" s="7" customFormat="1" ht="24.75" customHeight="1">
      <c r="B63" s="120"/>
      <c r="C63" s="121"/>
      <c r="D63" s="122" t="s">
        <v>108</v>
      </c>
      <c r="E63" s="123"/>
      <c r="F63" s="123"/>
      <c r="G63" s="123"/>
      <c r="H63" s="123"/>
      <c r="I63" s="124"/>
      <c r="J63" s="125">
        <f>J204</f>
        <v>0</v>
      </c>
      <c r="K63" s="126"/>
    </row>
    <row r="64" spans="2:11" s="8" customFormat="1" ht="19.5" customHeight="1">
      <c r="B64" s="127"/>
      <c r="C64" s="128"/>
      <c r="D64" s="129" t="s">
        <v>109</v>
      </c>
      <c r="E64" s="130"/>
      <c r="F64" s="130"/>
      <c r="G64" s="130"/>
      <c r="H64" s="130"/>
      <c r="I64" s="131"/>
      <c r="J64" s="132">
        <f>J205</f>
        <v>0</v>
      </c>
      <c r="K64" s="133"/>
    </row>
    <row r="65" spans="2:11" s="8" customFormat="1" ht="19.5" customHeight="1">
      <c r="B65" s="127"/>
      <c r="C65" s="128"/>
      <c r="D65" s="129" t="s">
        <v>110</v>
      </c>
      <c r="E65" s="130"/>
      <c r="F65" s="130"/>
      <c r="G65" s="130"/>
      <c r="H65" s="130"/>
      <c r="I65" s="131"/>
      <c r="J65" s="132">
        <f>J208</f>
        <v>0</v>
      </c>
      <c r="K65" s="133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1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2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3"/>
      <c r="J71" s="54"/>
      <c r="K71" s="54"/>
      <c r="L71" s="35"/>
    </row>
    <row r="72" spans="2:12" s="1" customFormat="1" ht="36.75" customHeight="1">
      <c r="B72" s="35"/>
      <c r="C72" s="55" t="s">
        <v>111</v>
      </c>
      <c r="L72" s="35"/>
    </row>
    <row r="73" spans="2:12" s="1" customFormat="1" ht="6.75" customHeight="1">
      <c r="B73" s="35"/>
      <c r="L73" s="35"/>
    </row>
    <row r="74" spans="2:12" s="1" customFormat="1" ht="14.25" customHeight="1">
      <c r="B74" s="35"/>
      <c r="C74" s="57" t="s">
        <v>16</v>
      </c>
      <c r="L74" s="35"/>
    </row>
    <row r="75" spans="2:12" s="1" customFormat="1" ht="22.5" customHeight="1">
      <c r="B75" s="35"/>
      <c r="E75" s="361" t="str">
        <f>E7</f>
        <v>Inženýrské sítě U Traktorky v Zubří - II.etapa</v>
      </c>
      <c r="F75" s="338"/>
      <c r="G75" s="338"/>
      <c r="H75" s="338"/>
      <c r="L75" s="35"/>
    </row>
    <row r="76" spans="2:12" s="1" customFormat="1" ht="14.25" customHeight="1">
      <c r="B76" s="35"/>
      <c r="C76" s="57" t="s">
        <v>95</v>
      </c>
      <c r="L76" s="35"/>
    </row>
    <row r="77" spans="2:12" s="1" customFormat="1" ht="23.25" customHeight="1">
      <c r="B77" s="35"/>
      <c r="E77" s="335" t="str">
        <f>E9</f>
        <v>01 - SO 02.2 Venkovní kanalizace dešťová</v>
      </c>
      <c r="F77" s="338"/>
      <c r="G77" s="338"/>
      <c r="H77" s="338"/>
      <c r="L77" s="35"/>
    </row>
    <row r="78" spans="2:12" s="1" customFormat="1" ht="6.75" customHeight="1">
      <c r="B78" s="35"/>
      <c r="L78" s="35"/>
    </row>
    <row r="79" spans="2:12" s="1" customFormat="1" ht="18" customHeight="1">
      <c r="B79" s="35"/>
      <c r="C79" s="57" t="s">
        <v>22</v>
      </c>
      <c r="F79" s="134" t="str">
        <f>F12</f>
        <v>Zubří</v>
      </c>
      <c r="I79" s="135" t="s">
        <v>24</v>
      </c>
      <c r="J79" s="61" t="str">
        <f>IF(J12="","",J12)</f>
        <v>12.8.2016</v>
      </c>
      <c r="L79" s="35"/>
    </row>
    <row r="80" spans="2:12" s="1" customFormat="1" ht="6.75" customHeight="1">
      <c r="B80" s="35"/>
      <c r="L80" s="35"/>
    </row>
    <row r="81" spans="2:12" s="1" customFormat="1" ht="15">
      <c r="B81" s="35"/>
      <c r="C81" s="57" t="s">
        <v>28</v>
      </c>
      <c r="F81" s="134" t="str">
        <f>E15</f>
        <v>Město Zubří</v>
      </c>
      <c r="I81" s="135" t="s">
        <v>34</v>
      </c>
      <c r="J81" s="134" t="str">
        <f>E21</f>
        <v>Elektroprojekta Rožnov,a.s.</v>
      </c>
      <c r="L81" s="35"/>
    </row>
    <row r="82" spans="2:12" s="1" customFormat="1" ht="14.25" customHeight="1">
      <c r="B82" s="35"/>
      <c r="C82" s="57" t="s">
        <v>32</v>
      </c>
      <c r="F82" s="134">
        <f>IF(E18="","",E18)</f>
      </c>
      <c r="L82" s="35"/>
    </row>
    <row r="83" spans="2:12" s="1" customFormat="1" ht="9.75" customHeight="1">
      <c r="B83" s="35"/>
      <c r="L83" s="35"/>
    </row>
    <row r="84" spans="2:20" s="9" customFormat="1" ht="29.25" customHeight="1">
      <c r="B84" s="136"/>
      <c r="C84" s="137" t="s">
        <v>112</v>
      </c>
      <c r="D84" s="138" t="s">
        <v>57</v>
      </c>
      <c r="E84" s="138" t="s">
        <v>53</v>
      </c>
      <c r="F84" s="138" t="s">
        <v>113</v>
      </c>
      <c r="G84" s="138" t="s">
        <v>114</v>
      </c>
      <c r="H84" s="138" t="s">
        <v>115</v>
      </c>
      <c r="I84" s="139" t="s">
        <v>116</v>
      </c>
      <c r="J84" s="138" t="s">
        <v>99</v>
      </c>
      <c r="K84" s="140" t="s">
        <v>117</v>
      </c>
      <c r="L84" s="136"/>
      <c r="M84" s="67" t="s">
        <v>118</v>
      </c>
      <c r="N84" s="68" t="s">
        <v>42</v>
      </c>
      <c r="O84" s="68" t="s">
        <v>119</v>
      </c>
      <c r="P84" s="68" t="s">
        <v>120</v>
      </c>
      <c r="Q84" s="68" t="s">
        <v>121</v>
      </c>
      <c r="R84" s="68" t="s">
        <v>122</v>
      </c>
      <c r="S84" s="68" t="s">
        <v>123</v>
      </c>
      <c r="T84" s="69" t="s">
        <v>124</v>
      </c>
    </row>
    <row r="85" spans="2:63" s="1" customFormat="1" ht="29.25" customHeight="1">
      <c r="B85" s="35"/>
      <c r="C85" s="71" t="s">
        <v>100</v>
      </c>
      <c r="J85" s="141">
        <f>BK85</f>
        <v>0</v>
      </c>
      <c r="L85" s="35"/>
      <c r="M85" s="70"/>
      <c r="N85" s="62"/>
      <c r="O85" s="62"/>
      <c r="P85" s="142">
        <f>P86+P204</f>
        <v>0</v>
      </c>
      <c r="Q85" s="62"/>
      <c r="R85" s="142">
        <f>R86+R204</f>
        <v>235.09421419999998</v>
      </c>
      <c r="S85" s="62"/>
      <c r="T85" s="143">
        <f>T86+T204</f>
        <v>0</v>
      </c>
      <c r="AT85" s="18" t="s">
        <v>71</v>
      </c>
      <c r="AU85" s="18" t="s">
        <v>101</v>
      </c>
      <c r="BK85" s="144">
        <f>BK86+BK204</f>
        <v>0</v>
      </c>
    </row>
    <row r="86" spans="2:63" s="10" customFormat="1" ht="36.75" customHeight="1">
      <c r="B86" s="145"/>
      <c r="D86" s="146" t="s">
        <v>71</v>
      </c>
      <c r="E86" s="147" t="s">
        <v>125</v>
      </c>
      <c r="F86" s="147" t="s">
        <v>126</v>
      </c>
      <c r="I86" s="148"/>
      <c r="J86" s="149">
        <f>BK86</f>
        <v>0</v>
      </c>
      <c r="L86" s="145"/>
      <c r="M86" s="150"/>
      <c r="N86" s="151"/>
      <c r="O86" s="151"/>
      <c r="P86" s="152">
        <f>P87+P169+P172+P175+P202</f>
        <v>0</v>
      </c>
      <c r="Q86" s="151"/>
      <c r="R86" s="152">
        <f>R87+R169+R172+R175+R202</f>
        <v>235.09421419999998</v>
      </c>
      <c r="S86" s="151"/>
      <c r="T86" s="153">
        <f>T87+T169+T172+T175+T202</f>
        <v>0</v>
      </c>
      <c r="AR86" s="146" t="s">
        <v>21</v>
      </c>
      <c r="AT86" s="154" t="s">
        <v>71</v>
      </c>
      <c r="AU86" s="154" t="s">
        <v>72</v>
      </c>
      <c r="AY86" s="146" t="s">
        <v>127</v>
      </c>
      <c r="BK86" s="155">
        <f>BK87+BK169+BK172+BK175+BK202</f>
        <v>0</v>
      </c>
    </row>
    <row r="87" spans="2:63" s="10" customFormat="1" ht="19.5" customHeight="1">
      <c r="B87" s="145"/>
      <c r="D87" s="156" t="s">
        <v>71</v>
      </c>
      <c r="E87" s="157" t="s">
        <v>21</v>
      </c>
      <c r="F87" s="157" t="s">
        <v>128</v>
      </c>
      <c r="I87" s="148"/>
      <c r="J87" s="158">
        <f>BK87</f>
        <v>0</v>
      </c>
      <c r="L87" s="145"/>
      <c r="M87" s="150"/>
      <c r="N87" s="151"/>
      <c r="O87" s="151"/>
      <c r="P87" s="152">
        <f>SUM(P88:P168)</f>
        <v>0</v>
      </c>
      <c r="Q87" s="151"/>
      <c r="R87" s="152">
        <f>SUM(R88:R168)</f>
        <v>212.57664419999998</v>
      </c>
      <c r="S87" s="151"/>
      <c r="T87" s="153">
        <f>SUM(T88:T168)</f>
        <v>0</v>
      </c>
      <c r="AR87" s="146" t="s">
        <v>21</v>
      </c>
      <c r="AT87" s="154" t="s">
        <v>71</v>
      </c>
      <c r="AU87" s="154" t="s">
        <v>21</v>
      </c>
      <c r="AY87" s="146" t="s">
        <v>127</v>
      </c>
      <c r="BK87" s="155">
        <f>SUM(BK88:BK168)</f>
        <v>0</v>
      </c>
    </row>
    <row r="88" spans="2:65" s="1" customFormat="1" ht="22.5" customHeight="1">
      <c r="B88" s="159"/>
      <c r="C88" s="160" t="s">
        <v>21</v>
      </c>
      <c r="D88" s="160" t="s">
        <v>129</v>
      </c>
      <c r="E88" s="161" t="s">
        <v>130</v>
      </c>
      <c r="F88" s="162" t="s">
        <v>131</v>
      </c>
      <c r="G88" s="163" t="s">
        <v>132</v>
      </c>
      <c r="H88" s="164">
        <v>161.984</v>
      </c>
      <c r="I88" s="165"/>
      <c r="J88" s="166">
        <f>ROUND(I88*H88,2)</f>
        <v>0</v>
      </c>
      <c r="K88" s="162" t="s">
        <v>133</v>
      </c>
      <c r="L88" s="35"/>
      <c r="M88" s="167" t="s">
        <v>3</v>
      </c>
      <c r="N88" s="168" t="s">
        <v>43</v>
      </c>
      <c r="O88" s="36"/>
      <c r="P88" s="169">
        <f>O88*H88</f>
        <v>0</v>
      </c>
      <c r="Q88" s="169">
        <v>0</v>
      </c>
      <c r="R88" s="169">
        <f>Q88*H88</f>
        <v>0</v>
      </c>
      <c r="S88" s="169">
        <v>0</v>
      </c>
      <c r="T88" s="170">
        <f>S88*H88</f>
        <v>0</v>
      </c>
      <c r="AR88" s="18" t="s">
        <v>134</v>
      </c>
      <c r="AT88" s="18" t="s">
        <v>129</v>
      </c>
      <c r="AU88" s="18" t="s">
        <v>80</v>
      </c>
      <c r="AY88" s="18" t="s">
        <v>127</v>
      </c>
      <c r="BE88" s="171">
        <f>IF(N88="základní",J88,0)</f>
        <v>0</v>
      </c>
      <c r="BF88" s="171">
        <f>IF(N88="snížená",J88,0)</f>
        <v>0</v>
      </c>
      <c r="BG88" s="171">
        <f>IF(N88="zákl. přenesená",J88,0)</f>
        <v>0</v>
      </c>
      <c r="BH88" s="171">
        <f>IF(N88="sníž. přenesená",J88,0)</f>
        <v>0</v>
      </c>
      <c r="BI88" s="171">
        <f>IF(N88="nulová",J88,0)</f>
        <v>0</v>
      </c>
      <c r="BJ88" s="18" t="s">
        <v>21</v>
      </c>
      <c r="BK88" s="171">
        <f>ROUND(I88*H88,2)</f>
        <v>0</v>
      </c>
      <c r="BL88" s="18" t="s">
        <v>134</v>
      </c>
      <c r="BM88" s="18" t="s">
        <v>135</v>
      </c>
    </row>
    <row r="89" spans="2:51" s="11" customFormat="1" ht="13.5">
      <c r="B89" s="172"/>
      <c r="D89" s="173" t="s">
        <v>136</v>
      </c>
      <c r="E89" s="174" t="s">
        <v>3</v>
      </c>
      <c r="F89" s="175" t="s">
        <v>137</v>
      </c>
      <c r="H89" s="176" t="s">
        <v>3</v>
      </c>
      <c r="I89" s="177"/>
      <c r="L89" s="172"/>
      <c r="M89" s="178"/>
      <c r="N89" s="179"/>
      <c r="O89" s="179"/>
      <c r="P89" s="179"/>
      <c r="Q89" s="179"/>
      <c r="R89" s="179"/>
      <c r="S89" s="179"/>
      <c r="T89" s="180"/>
      <c r="AT89" s="176" t="s">
        <v>136</v>
      </c>
      <c r="AU89" s="176" t="s">
        <v>80</v>
      </c>
      <c r="AV89" s="11" t="s">
        <v>21</v>
      </c>
      <c r="AW89" s="11" t="s">
        <v>36</v>
      </c>
      <c r="AX89" s="11" t="s">
        <v>72</v>
      </c>
      <c r="AY89" s="176" t="s">
        <v>127</v>
      </c>
    </row>
    <row r="90" spans="2:51" s="12" customFormat="1" ht="13.5">
      <c r="B90" s="181"/>
      <c r="D90" s="173" t="s">
        <v>136</v>
      </c>
      <c r="E90" s="182" t="s">
        <v>3</v>
      </c>
      <c r="F90" s="183" t="s">
        <v>138</v>
      </c>
      <c r="H90" s="184">
        <v>65.768</v>
      </c>
      <c r="I90" s="185"/>
      <c r="L90" s="181"/>
      <c r="M90" s="186"/>
      <c r="N90" s="187"/>
      <c r="O90" s="187"/>
      <c r="P90" s="187"/>
      <c r="Q90" s="187"/>
      <c r="R90" s="187"/>
      <c r="S90" s="187"/>
      <c r="T90" s="188"/>
      <c r="AT90" s="182" t="s">
        <v>136</v>
      </c>
      <c r="AU90" s="182" t="s">
        <v>80</v>
      </c>
      <c r="AV90" s="12" t="s">
        <v>80</v>
      </c>
      <c r="AW90" s="12" t="s">
        <v>36</v>
      </c>
      <c r="AX90" s="12" t="s">
        <v>72</v>
      </c>
      <c r="AY90" s="182" t="s">
        <v>127</v>
      </c>
    </row>
    <row r="91" spans="2:51" s="12" customFormat="1" ht="13.5">
      <c r="B91" s="181"/>
      <c r="D91" s="173" t="s">
        <v>136</v>
      </c>
      <c r="E91" s="182" t="s">
        <v>3</v>
      </c>
      <c r="F91" s="183" t="s">
        <v>139</v>
      </c>
      <c r="H91" s="184">
        <v>71.6</v>
      </c>
      <c r="I91" s="185"/>
      <c r="L91" s="181"/>
      <c r="M91" s="186"/>
      <c r="N91" s="187"/>
      <c r="O91" s="187"/>
      <c r="P91" s="187"/>
      <c r="Q91" s="187"/>
      <c r="R91" s="187"/>
      <c r="S91" s="187"/>
      <c r="T91" s="188"/>
      <c r="AT91" s="182" t="s">
        <v>136</v>
      </c>
      <c r="AU91" s="182" t="s">
        <v>80</v>
      </c>
      <c r="AV91" s="12" t="s">
        <v>80</v>
      </c>
      <c r="AW91" s="12" t="s">
        <v>36</v>
      </c>
      <c r="AX91" s="12" t="s">
        <v>72</v>
      </c>
      <c r="AY91" s="182" t="s">
        <v>127</v>
      </c>
    </row>
    <row r="92" spans="2:51" s="12" customFormat="1" ht="13.5">
      <c r="B92" s="181"/>
      <c r="D92" s="173" t="s">
        <v>136</v>
      </c>
      <c r="E92" s="182" t="s">
        <v>3</v>
      </c>
      <c r="F92" s="183" t="s">
        <v>140</v>
      </c>
      <c r="H92" s="184">
        <v>47.04</v>
      </c>
      <c r="I92" s="185"/>
      <c r="L92" s="181"/>
      <c r="M92" s="186"/>
      <c r="N92" s="187"/>
      <c r="O92" s="187"/>
      <c r="P92" s="187"/>
      <c r="Q92" s="187"/>
      <c r="R92" s="187"/>
      <c r="S92" s="187"/>
      <c r="T92" s="188"/>
      <c r="AT92" s="182" t="s">
        <v>136</v>
      </c>
      <c r="AU92" s="182" t="s">
        <v>80</v>
      </c>
      <c r="AV92" s="12" t="s">
        <v>80</v>
      </c>
      <c r="AW92" s="12" t="s">
        <v>36</v>
      </c>
      <c r="AX92" s="12" t="s">
        <v>72</v>
      </c>
      <c r="AY92" s="182" t="s">
        <v>127</v>
      </c>
    </row>
    <row r="93" spans="2:51" s="12" customFormat="1" ht="13.5">
      <c r="B93" s="181"/>
      <c r="D93" s="173" t="s">
        <v>136</v>
      </c>
      <c r="E93" s="182" t="s">
        <v>3</v>
      </c>
      <c r="F93" s="183" t="s">
        <v>141</v>
      </c>
      <c r="H93" s="184">
        <v>59.625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2" t="s">
        <v>136</v>
      </c>
      <c r="AU93" s="182" t="s">
        <v>80</v>
      </c>
      <c r="AV93" s="12" t="s">
        <v>80</v>
      </c>
      <c r="AW93" s="12" t="s">
        <v>36</v>
      </c>
      <c r="AX93" s="12" t="s">
        <v>72</v>
      </c>
      <c r="AY93" s="182" t="s">
        <v>127</v>
      </c>
    </row>
    <row r="94" spans="2:51" s="13" customFormat="1" ht="13.5">
      <c r="B94" s="189"/>
      <c r="D94" s="173" t="s">
        <v>136</v>
      </c>
      <c r="E94" s="190" t="s">
        <v>3</v>
      </c>
      <c r="F94" s="191" t="s">
        <v>142</v>
      </c>
      <c r="H94" s="192">
        <v>244.033</v>
      </c>
      <c r="I94" s="193"/>
      <c r="L94" s="189"/>
      <c r="M94" s="194"/>
      <c r="N94" s="195"/>
      <c r="O94" s="195"/>
      <c r="P94" s="195"/>
      <c r="Q94" s="195"/>
      <c r="R94" s="195"/>
      <c r="S94" s="195"/>
      <c r="T94" s="196"/>
      <c r="AT94" s="190" t="s">
        <v>136</v>
      </c>
      <c r="AU94" s="190" t="s">
        <v>80</v>
      </c>
      <c r="AV94" s="13" t="s">
        <v>143</v>
      </c>
      <c r="AW94" s="13" t="s">
        <v>36</v>
      </c>
      <c r="AX94" s="13" t="s">
        <v>72</v>
      </c>
      <c r="AY94" s="190" t="s">
        <v>127</v>
      </c>
    </row>
    <row r="95" spans="2:51" s="11" customFormat="1" ht="13.5">
      <c r="B95" s="172"/>
      <c r="D95" s="173" t="s">
        <v>136</v>
      </c>
      <c r="E95" s="174" t="s">
        <v>3</v>
      </c>
      <c r="F95" s="175" t="s">
        <v>144</v>
      </c>
      <c r="H95" s="176" t="s">
        <v>3</v>
      </c>
      <c r="I95" s="177"/>
      <c r="L95" s="172"/>
      <c r="M95" s="178"/>
      <c r="N95" s="179"/>
      <c r="O95" s="179"/>
      <c r="P95" s="179"/>
      <c r="Q95" s="179"/>
      <c r="R95" s="179"/>
      <c r="S95" s="179"/>
      <c r="T95" s="180"/>
      <c r="AT95" s="176" t="s">
        <v>136</v>
      </c>
      <c r="AU95" s="176" t="s">
        <v>80</v>
      </c>
      <c r="AV95" s="11" t="s">
        <v>21</v>
      </c>
      <c r="AW95" s="11" t="s">
        <v>36</v>
      </c>
      <c r="AX95" s="11" t="s">
        <v>72</v>
      </c>
      <c r="AY95" s="176" t="s">
        <v>127</v>
      </c>
    </row>
    <row r="96" spans="2:51" s="11" customFormat="1" ht="13.5">
      <c r="B96" s="172"/>
      <c r="D96" s="173" t="s">
        <v>136</v>
      </c>
      <c r="E96" s="174" t="s">
        <v>3</v>
      </c>
      <c r="F96" s="175" t="s">
        <v>145</v>
      </c>
      <c r="H96" s="176" t="s">
        <v>3</v>
      </c>
      <c r="I96" s="177"/>
      <c r="L96" s="172"/>
      <c r="M96" s="178"/>
      <c r="N96" s="179"/>
      <c r="O96" s="179"/>
      <c r="P96" s="179"/>
      <c r="Q96" s="179"/>
      <c r="R96" s="179"/>
      <c r="S96" s="179"/>
      <c r="T96" s="180"/>
      <c r="AT96" s="176" t="s">
        <v>136</v>
      </c>
      <c r="AU96" s="176" t="s">
        <v>80</v>
      </c>
      <c r="AV96" s="11" t="s">
        <v>21</v>
      </c>
      <c r="AW96" s="11" t="s">
        <v>36</v>
      </c>
      <c r="AX96" s="11" t="s">
        <v>72</v>
      </c>
      <c r="AY96" s="176" t="s">
        <v>127</v>
      </c>
    </row>
    <row r="97" spans="2:51" s="12" customFormat="1" ht="13.5">
      <c r="B97" s="181"/>
      <c r="D97" s="173" t="s">
        <v>136</v>
      </c>
      <c r="E97" s="182" t="s">
        <v>3</v>
      </c>
      <c r="F97" s="183" t="s">
        <v>146</v>
      </c>
      <c r="H97" s="184">
        <v>55.59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2" t="s">
        <v>136</v>
      </c>
      <c r="AU97" s="182" t="s">
        <v>80</v>
      </c>
      <c r="AV97" s="12" t="s">
        <v>80</v>
      </c>
      <c r="AW97" s="12" t="s">
        <v>36</v>
      </c>
      <c r="AX97" s="12" t="s">
        <v>72</v>
      </c>
      <c r="AY97" s="182" t="s">
        <v>127</v>
      </c>
    </row>
    <row r="98" spans="2:51" s="11" customFormat="1" ht="13.5">
      <c r="B98" s="172"/>
      <c r="D98" s="173" t="s">
        <v>136</v>
      </c>
      <c r="E98" s="174" t="s">
        <v>3</v>
      </c>
      <c r="F98" s="175" t="s">
        <v>147</v>
      </c>
      <c r="H98" s="176" t="s">
        <v>3</v>
      </c>
      <c r="I98" s="177"/>
      <c r="L98" s="172"/>
      <c r="M98" s="178"/>
      <c r="N98" s="179"/>
      <c r="O98" s="179"/>
      <c r="P98" s="179"/>
      <c r="Q98" s="179"/>
      <c r="R98" s="179"/>
      <c r="S98" s="179"/>
      <c r="T98" s="180"/>
      <c r="AT98" s="176" t="s">
        <v>136</v>
      </c>
      <c r="AU98" s="176" t="s">
        <v>80</v>
      </c>
      <c r="AV98" s="11" t="s">
        <v>21</v>
      </c>
      <c r="AW98" s="11" t="s">
        <v>36</v>
      </c>
      <c r="AX98" s="11" t="s">
        <v>72</v>
      </c>
      <c r="AY98" s="176" t="s">
        <v>127</v>
      </c>
    </row>
    <row r="99" spans="2:51" s="12" customFormat="1" ht="13.5">
      <c r="B99" s="181"/>
      <c r="D99" s="173" t="s">
        <v>136</v>
      </c>
      <c r="E99" s="182" t="s">
        <v>3</v>
      </c>
      <c r="F99" s="183" t="s">
        <v>148</v>
      </c>
      <c r="H99" s="184">
        <v>20.06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2" t="s">
        <v>136</v>
      </c>
      <c r="AU99" s="182" t="s">
        <v>80</v>
      </c>
      <c r="AV99" s="12" t="s">
        <v>80</v>
      </c>
      <c r="AW99" s="12" t="s">
        <v>36</v>
      </c>
      <c r="AX99" s="12" t="s">
        <v>72</v>
      </c>
      <c r="AY99" s="182" t="s">
        <v>127</v>
      </c>
    </row>
    <row r="100" spans="2:51" s="11" customFormat="1" ht="13.5">
      <c r="B100" s="172"/>
      <c r="D100" s="173" t="s">
        <v>136</v>
      </c>
      <c r="E100" s="174" t="s">
        <v>3</v>
      </c>
      <c r="F100" s="175" t="s">
        <v>149</v>
      </c>
      <c r="H100" s="176" t="s">
        <v>3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76" t="s">
        <v>136</v>
      </c>
      <c r="AU100" s="176" t="s">
        <v>80</v>
      </c>
      <c r="AV100" s="11" t="s">
        <v>21</v>
      </c>
      <c r="AW100" s="11" t="s">
        <v>36</v>
      </c>
      <c r="AX100" s="11" t="s">
        <v>72</v>
      </c>
      <c r="AY100" s="176" t="s">
        <v>127</v>
      </c>
    </row>
    <row r="101" spans="2:51" s="12" customFormat="1" ht="13.5">
      <c r="B101" s="181"/>
      <c r="D101" s="173" t="s">
        <v>136</v>
      </c>
      <c r="E101" s="182" t="s">
        <v>3</v>
      </c>
      <c r="F101" s="183" t="s">
        <v>150</v>
      </c>
      <c r="H101" s="184">
        <v>4.284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2" t="s">
        <v>136</v>
      </c>
      <c r="AU101" s="182" t="s">
        <v>80</v>
      </c>
      <c r="AV101" s="12" t="s">
        <v>80</v>
      </c>
      <c r="AW101" s="12" t="s">
        <v>36</v>
      </c>
      <c r="AX101" s="12" t="s">
        <v>72</v>
      </c>
      <c r="AY101" s="182" t="s">
        <v>127</v>
      </c>
    </row>
    <row r="102" spans="2:51" s="14" customFormat="1" ht="13.5">
      <c r="B102" s="197"/>
      <c r="D102" s="173" t="s">
        <v>136</v>
      </c>
      <c r="E102" s="198" t="s">
        <v>89</v>
      </c>
      <c r="F102" s="199" t="s">
        <v>151</v>
      </c>
      <c r="H102" s="200">
        <v>323.967</v>
      </c>
      <c r="I102" s="201"/>
      <c r="L102" s="197"/>
      <c r="M102" s="202"/>
      <c r="N102" s="203"/>
      <c r="O102" s="203"/>
      <c r="P102" s="203"/>
      <c r="Q102" s="203"/>
      <c r="R102" s="203"/>
      <c r="S102" s="203"/>
      <c r="T102" s="204"/>
      <c r="AT102" s="205" t="s">
        <v>136</v>
      </c>
      <c r="AU102" s="205" t="s">
        <v>80</v>
      </c>
      <c r="AV102" s="14" t="s">
        <v>134</v>
      </c>
      <c r="AW102" s="14" t="s">
        <v>36</v>
      </c>
      <c r="AX102" s="14" t="s">
        <v>72</v>
      </c>
      <c r="AY102" s="205" t="s">
        <v>127</v>
      </c>
    </row>
    <row r="103" spans="2:51" s="12" customFormat="1" ht="13.5">
      <c r="B103" s="181"/>
      <c r="D103" s="206" t="s">
        <v>136</v>
      </c>
      <c r="E103" s="207" t="s">
        <v>3</v>
      </c>
      <c r="F103" s="208" t="s">
        <v>152</v>
      </c>
      <c r="H103" s="209">
        <v>161.984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136</v>
      </c>
      <c r="AU103" s="182" t="s">
        <v>80</v>
      </c>
      <c r="AV103" s="12" t="s">
        <v>80</v>
      </c>
      <c r="AW103" s="12" t="s">
        <v>36</v>
      </c>
      <c r="AX103" s="12" t="s">
        <v>21</v>
      </c>
      <c r="AY103" s="182" t="s">
        <v>127</v>
      </c>
    </row>
    <row r="104" spans="2:65" s="1" customFormat="1" ht="22.5" customHeight="1">
      <c r="B104" s="159"/>
      <c r="C104" s="160" t="s">
        <v>80</v>
      </c>
      <c r="D104" s="160" t="s">
        <v>129</v>
      </c>
      <c r="E104" s="161" t="s">
        <v>153</v>
      </c>
      <c r="F104" s="162" t="s">
        <v>154</v>
      </c>
      <c r="G104" s="163" t="s">
        <v>132</v>
      </c>
      <c r="H104" s="164">
        <v>48.595</v>
      </c>
      <c r="I104" s="165"/>
      <c r="J104" s="166">
        <f>ROUND(I104*H104,2)</f>
        <v>0</v>
      </c>
      <c r="K104" s="162" t="s">
        <v>133</v>
      </c>
      <c r="L104" s="35"/>
      <c r="M104" s="167" t="s">
        <v>3</v>
      </c>
      <c r="N104" s="168" t="s">
        <v>43</v>
      </c>
      <c r="O104" s="36"/>
      <c r="P104" s="169">
        <f>O104*H104</f>
        <v>0</v>
      </c>
      <c r="Q104" s="169">
        <v>0</v>
      </c>
      <c r="R104" s="169">
        <f>Q104*H104</f>
        <v>0</v>
      </c>
      <c r="S104" s="169">
        <v>0</v>
      </c>
      <c r="T104" s="170">
        <f>S104*H104</f>
        <v>0</v>
      </c>
      <c r="AR104" s="18" t="s">
        <v>134</v>
      </c>
      <c r="AT104" s="18" t="s">
        <v>129</v>
      </c>
      <c r="AU104" s="18" t="s">
        <v>80</v>
      </c>
      <c r="AY104" s="18" t="s">
        <v>127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18" t="s">
        <v>21</v>
      </c>
      <c r="BK104" s="171">
        <f>ROUND(I104*H104,2)</f>
        <v>0</v>
      </c>
      <c r="BL104" s="18" t="s">
        <v>134</v>
      </c>
      <c r="BM104" s="18" t="s">
        <v>155</v>
      </c>
    </row>
    <row r="105" spans="2:51" s="12" customFormat="1" ht="13.5">
      <c r="B105" s="181"/>
      <c r="D105" s="206" t="s">
        <v>136</v>
      </c>
      <c r="E105" s="207" t="s">
        <v>3</v>
      </c>
      <c r="F105" s="208" t="s">
        <v>156</v>
      </c>
      <c r="H105" s="209">
        <v>48.595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2" t="s">
        <v>136</v>
      </c>
      <c r="AU105" s="182" t="s">
        <v>80</v>
      </c>
      <c r="AV105" s="12" t="s">
        <v>80</v>
      </c>
      <c r="AW105" s="12" t="s">
        <v>36</v>
      </c>
      <c r="AX105" s="12" t="s">
        <v>21</v>
      </c>
      <c r="AY105" s="182" t="s">
        <v>127</v>
      </c>
    </row>
    <row r="106" spans="2:65" s="1" customFormat="1" ht="22.5" customHeight="1">
      <c r="B106" s="159"/>
      <c r="C106" s="160" t="s">
        <v>143</v>
      </c>
      <c r="D106" s="160" t="s">
        <v>129</v>
      </c>
      <c r="E106" s="161" t="s">
        <v>157</v>
      </c>
      <c r="F106" s="162" t="s">
        <v>158</v>
      </c>
      <c r="G106" s="163" t="s">
        <v>132</v>
      </c>
      <c r="H106" s="164">
        <v>161.984</v>
      </c>
      <c r="I106" s="165"/>
      <c r="J106" s="166">
        <f>ROUND(I106*H106,2)</f>
        <v>0</v>
      </c>
      <c r="K106" s="162" t="s">
        <v>133</v>
      </c>
      <c r="L106" s="35"/>
      <c r="M106" s="167" t="s">
        <v>3</v>
      </c>
      <c r="N106" s="168" t="s">
        <v>43</v>
      </c>
      <c r="O106" s="36"/>
      <c r="P106" s="169">
        <f>O106*H106</f>
        <v>0</v>
      </c>
      <c r="Q106" s="169">
        <v>0</v>
      </c>
      <c r="R106" s="169">
        <f>Q106*H106</f>
        <v>0</v>
      </c>
      <c r="S106" s="169">
        <v>0</v>
      </c>
      <c r="T106" s="170">
        <f>S106*H106</f>
        <v>0</v>
      </c>
      <c r="AR106" s="18" t="s">
        <v>134</v>
      </c>
      <c r="AT106" s="18" t="s">
        <v>129</v>
      </c>
      <c r="AU106" s="18" t="s">
        <v>80</v>
      </c>
      <c r="AY106" s="18" t="s">
        <v>127</v>
      </c>
      <c r="BE106" s="171">
        <f>IF(N106="základní",J106,0)</f>
        <v>0</v>
      </c>
      <c r="BF106" s="171">
        <f>IF(N106="snížená",J106,0)</f>
        <v>0</v>
      </c>
      <c r="BG106" s="171">
        <f>IF(N106="zákl. přenesená",J106,0)</f>
        <v>0</v>
      </c>
      <c r="BH106" s="171">
        <f>IF(N106="sníž. přenesená",J106,0)</f>
        <v>0</v>
      </c>
      <c r="BI106" s="171">
        <f>IF(N106="nulová",J106,0)</f>
        <v>0</v>
      </c>
      <c r="BJ106" s="18" t="s">
        <v>21</v>
      </c>
      <c r="BK106" s="171">
        <f>ROUND(I106*H106,2)</f>
        <v>0</v>
      </c>
      <c r="BL106" s="18" t="s">
        <v>134</v>
      </c>
      <c r="BM106" s="18" t="s">
        <v>159</v>
      </c>
    </row>
    <row r="107" spans="2:51" s="12" customFormat="1" ht="13.5">
      <c r="B107" s="181"/>
      <c r="D107" s="206" t="s">
        <v>136</v>
      </c>
      <c r="E107" s="207" t="s">
        <v>3</v>
      </c>
      <c r="F107" s="208" t="s">
        <v>152</v>
      </c>
      <c r="H107" s="209">
        <v>161.984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2" t="s">
        <v>136</v>
      </c>
      <c r="AU107" s="182" t="s">
        <v>80</v>
      </c>
      <c r="AV107" s="12" t="s">
        <v>80</v>
      </c>
      <c r="AW107" s="12" t="s">
        <v>36</v>
      </c>
      <c r="AX107" s="12" t="s">
        <v>21</v>
      </c>
      <c r="AY107" s="182" t="s">
        <v>127</v>
      </c>
    </row>
    <row r="108" spans="2:65" s="1" customFormat="1" ht="22.5" customHeight="1">
      <c r="B108" s="159"/>
      <c r="C108" s="160" t="s">
        <v>134</v>
      </c>
      <c r="D108" s="160" t="s">
        <v>129</v>
      </c>
      <c r="E108" s="161" t="s">
        <v>160</v>
      </c>
      <c r="F108" s="162" t="s">
        <v>161</v>
      </c>
      <c r="G108" s="163" t="s">
        <v>132</v>
      </c>
      <c r="H108" s="164">
        <v>48.595</v>
      </c>
      <c r="I108" s="165"/>
      <c r="J108" s="166">
        <f>ROUND(I108*H108,2)</f>
        <v>0</v>
      </c>
      <c r="K108" s="162" t="s">
        <v>133</v>
      </c>
      <c r="L108" s="35"/>
      <c r="M108" s="167" t="s">
        <v>3</v>
      </c>
      <c r="N108" s="168" t="s">
        <v>43</v>
      </c>
      <c r="O108" s="36"/>
      <c r="P108" s="169">
        <f>O108*H108</f>
        <v>0</v>
      </c>
      <c r="Q108" s="169">
        <v>0</v>
      </c>
      <c r="R108" s="169">
        <f>Q108*H108</f>
        <v>0</v>
      </c>
      <c r="S108" s="169">
        <v>0</v>
      </c>
      <c r="T108" s="170">
        <f>S108*H108</f>
        <v>0</v>
      </c>
      <c r="AR108" s="18" t="s">
        <v>134</v>
      </c>
      <c r="AT108" s="18" t="s">
        <v>129</v>
      </c>
      <c r="AU108" s="18" t="s">
        <v>80</v>
      </c>
      <c r="AY108" s="18" t="s">
        <v>127</v>
      </c>
      <c r="BE108" s="171">
        <f>IF(N108="základní",J108,0)</f>
        <v>0</v>
      </c>
      <c r="BF108" s="171">
        <f>IF(N108="snížená",J108,0)</f>
        <v>0</v>
      </c>
      <c r="BG108" s="171">
        <f>IF(N108="zákl. přenesená",J108,0)</f>
        <v>0</v>
      </c>
      <c r="BH108" s="171">
        <f>IF(N108="sníž. přenesená",J108,0)</f>
        <v>0</v>
      </c>
      <c r="BI108" s="171">
        <f>IF(N108="nulová",J108,0)</f>
        <v>0</v>
      </c>
      <c r="BJ108" s="18" t="s">
        <v>21</v>
      </c>
      <c r="BK108" s="171">
        <f>ROUND(I108*H108,2)</f>
        <v>0</v>
      </c>
      <c r="BL108" s="18" t="s">
        <v>134</v>
      </c>
      <c r="BM108" s="18" t="s">
        <v>162</v>
      </c>
    </row>
    <row r="109" spans="2:51" s="12" customFormat="1" ht="13.5">
      <c r="B109" s="181"/>
      <c r="D109" s="206" t="s">
        <v>136</v>
      </c>
      <c r="E109" s="207" t="s">
        <v>3</v>
      </c>
      <c r="F109" s="208" t="s">
        <v>156</v>
      </c>
      <c r="H109" s="209">
        <v>48.595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2" t="s">
        <v>136</v>
      </c>
      <c r="AU109" s="182" t="s">
        <v>80</v>
      </c>
      <c r="AV109" s="12" t="s">
        <v>80</v>
      </c>
      <c r="AW109" s="12" t="s">
        <v>36</v>
      </c>
      <c r="AX109" s="12" t="s">
        <v>21</v>
      </c>
      <c r="AY109" s="182" t="s">
        <v>127</v>
      </c>
    </row>
    <row r="110" spans="2:65" s="1" customFormat="1" ht="22.5" customHeight="1">
      <c r="B110" s="159"/>
      <c r="C110" s="160" t="s">
        <v>163</v>
      </c>
      <c r="D110" s="160" t="s">
        <v>129</v>
      </c>
      <c r="E110" s="161" t="s">
        <v>164</v>
      </c>
      <c r="F110" s="162" t="s">
        <v>165</v>
      </c>
      <c r="G110" s="163" t="s">
        <v>132</v>
      </c>
      <c r="H110" s="164">
        <v>20.16</v>
      </c>
      <c r="I110" s="165"/>
      <c r="J110" s="166">
        <f>ROUND(I110*H110,2)</f>
        <v>0</v>
      </c>
      <c r="K110" s="162" t="s">
        <v>133</v>
      </c>
      <c r="L110" s="35"/>
      <c r="M110" s="167" t="s">
        <v>3</v>
      </c>
      <c r="N110" s="168" t="s">
        <v>43</v>
      </c>
      <c r="O110" s="36"/>
      <c r="P110" s="169">
        <f>O110*H110</f>
        <v>0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18" t="s">
        <v>134</v>
      </c>
      <c r="AT110" s="18" t="s">
        <v>129</v>
      </c>
      <c r="AU110" s="18" t="s">
        <v>80</v>
      </c>
      <c r="AY110" s="18" t="s">
        <v>127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18" t="s">
        <v>21</v>
      </c>
      <c r="BK110" s="171">
        <f>ROUND(I110*H110,2)</f>
        <v>0</v>
      </c>
      <c r="BL110" s="18" t="s">
        <v>134</v>
      </c>
      <c r="BM110" s="18" t="s">
        <v>166</v>
      </c>
    </row>
    <row r="111" spans="2:51" s="11" customFormat="1" ht="13.5">
      <c r="B111" s="172"/>
      <c r="D111" s="173" t="s">
        <v>136</v>
      </c>
      <c r="E111" s="174" t="s">
        <v>3</v>
      </c>
      <c r="F111" s="175" t="s">
        <v>167</v>
      </c>
      <c r="H111" s="176" t="s">
        <v>3</v>
      </c>
      <c r="I111" s="177"/>
      <c r="L111" s="172"/>
      <c r="M111" s="178"/>
      <c r="N111" s="179"/>
      <c r="O111" s="179"/>
      <c r="P111" s="179"/>
      <c r="Q111" s="179"/>
      <c r="R111" s="179"/>
      <c r="S111" s="179"/>
      <c r="T111" s="180"/>
      <c r="AT111" s="176" t="s">
        <v>136</v>
      </c>
      <c r="AU111" s="176" t="s">
        <v>80</v>
      </c>
      <c r="AV111" s="11" t="s">
        <v>21</v>
      </c>
      <c r="AW111" s="11" t="s">
        <v>36</v>
      </c>
      <c r="AX111" s="11" t="s">
        <v>72</v>
      </c>
      <c r="AY111" s="176" t="s">
        <v>127</v>
      </c>
    </row>
    <row r="112" spans="2:51" s="12" customFormat="1" ht="13.5">
      <c r="B112" s="181"/>
      <c r="D112" s="173" t="s">
        <v>136</v>
      </c>
      <c r="E112" s="182" t="s">
        <v>91</v>
      </c>
      <c r="F112" s="183" t="s">
        <v>168</v>
      </c>
      <c r="H112" s="184">
        <v>40.32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2" t="s">
        <v>136</v>
      </c>
      <c r="AU112" s="182" t="s">
        <v>80</v>
      </c>
      <c r="AV112" s="12" t="s">
        <v>80</v>
      </c>
      <c r="AW112" s="12" t="s">
        <v>36</v>
      </c>
      <c r="AX112" s="12" t="s">
        <v>72</v>
      </c>
      <c r="AY112" s="182" t="s">
        <v>127</v>
      </c>
    </row>
    <row r="113" spans="2:51" s="12" customFormat="1" ht="13.5">
      <c r="B113" s="181"/>
      <c r="D113" s="206" t="s">
        <v>136</v>
      </c>
      <c r="E113" s="207" t="s">
        <v>3</v>
      </c>
      <c r="F113" s="208" t="s">
        <v>169</v>
      </c>
      <c r="H113" s="209">
        <v>20.16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2" t="s">
        <v>136</v>
      </c>
      <c r="AU113" s="182" t="s">
        <v>80</v>
      </c>
      <c r="AV113" s="12" t="s">
        <v>80</v>
      </c>
      <c r="AW113" s="12" t="s">
        <v>36</v>
      </c>
      <c r="AX113" s="12" t="s">
        <v>21</v>
      </c>
      <c r="AY113" s="182" t="s">
        <v>127</v>
      </c>
    </row>
    <row r="114" spans="2:65" s="1" customFormat="1" ht="22.5" customHeight="1">
      <c r="B114" s="159"/>
      <c r="C114" s="160" t="s">
        <v>170</v>
      </c>
      <c r="D114" s="160" t="s">
        <v>129</v>
      </c>
      <c r="E114" s="161" t="s">
        <v>171</v>
      </c>
      <c r="F114" s="162" t="s">
        <v>172</v>
      </c>
      <c r="G114" s="163" t="s">
        <v>132</v>
      </c>
      <c r="H114" s="164">
        <v>6.048</v>
      </c>
      <c r="I114" s="165"/>
      <c r="J114" s="166">
        <f>ROUND(I114*H114,2)</f>
        <v>0</v>
      </c>
      <c r="K114" s="162" t="s">
        <v>133</v>
      </c>
      <c r="L114" s="35"/>
      <c r="M114" s="167" t="s">
        <v>3</v>
      </c>
      <c r="N114" s="168" t="s">
        <v>43</v>
      </c>
      <c r="O114" s="36"/>
      <c r="P114" s="169">
        <f>O114*H114</f>
        <v>0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18" t="s">
        <v>134</v>
      </c>
      <c r="AT114" s="18" t="s">
        <v>129</v>
      </c>
      <c r="AU114" s="18" t="s">
        <v>80</v>
      </c>
      <c r="AY114" s="18" t="s">
        <v>127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18" t="s">
        <v>21</v>
      </c>
      <c r="BK114" s="171">
        <f>ROUND(I114*H114,2)</f>
        <v>0</v>
      </c>
      <c r="BL114" s="18" t="s">
        <v>134</v>
      </c>
      <c r="BM114" s="18" t="s">
        <v>173</v>
      </c>
    </row>
    <row r="115" spans="2:51" s="12" customFormat="1" ht="13.5">
      <c r="B115" s="181"/>
      <c r="D115" s="206" t="s">
        <v>136</v>
      </c>
      <c r="E115" s="207" t="s">
        <v>3</v>
      </c>
      <c r="F115" s="208" t="s">
        <v>174</v>
      </c>
      <c r="H115" s="209">
        <v>6.048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2" t="s">
        <v>136</v>
      </c>
      <c r="AU115" s="182" t="s">
        <v>80</v>
      </c>
      <c r="AV115" s="12" t="s">
        <v>80</v>
      </c>
      <c r="AW115" s="12" t="s">
        <v>36</v>
      </c>
      <c r="AX115" s="12" t="s">
        <v>21</v>
      </c>
      <c r="AY115" s="182" t="s">
        <v>127</v>
      </c>
    </row>
    <row r="116" spans="2:65" s="1" customFormat="1" ht="22.5" customHeight="1">
      <c r="B116" s="159"/>
      <c r="C116" s="160" t="s">
        <v>175</v>
      </c>
      <c r="D116" s="160" t="s">
        <v>129</v>
      </c>
      <c r="E116" s="161" t="s">
        <v>176</v>
      </c>
      <c r="F116" s="162" t="s">
        <v>177</v>
      </c>
      <c r="G116" s="163" t="s">
        <v>132</v>
      </c>
      <c r="H116" s="164">
        <v>20.16</v>
      </c>
      <c r="I116" s="165"/>
      <c r="J116" s="166">
        <f>ROUND(I116*H116,2)</f>
        <v>0</v>
      </c>
      <c r="K116" s="162" t="s">
        <v>133</v>
      </c>
      <c r="L116" s="35"/>
      <c r="M116" s="167" t="s">
        <v>3</v>
      </c>
      <c r="N116" s="168" t="s">
        <v>43</v>
      </c>
      <c r="O116" s="36"/>
      <c r="P116" s="169">
        <f>O116*H116</f>
        <v>0</v>
      </c>
      <c r="Q116" s="169">
        <v>0</v>
      </c>
      <c r="R116" s="169">
        <f>Q116*H116</f>
        <v>0</v>
      </c>
      <c r="S116" s="169">
        <v>0</v>
      </c>
      <c r="T116" s="170">
        <f>S116*H116</f>
        <v>0</v>
      </c>
      <c r="AR116" s="18" t="s">
        <v>134</v>
      </c>
      <c r="AT116" s="18" t="s">
        <v>129</v>
      </c>
      <c r="AU116" s="18" t="s">
        <v>80</v>
      </c>
      <c r="AY116" s="18" t="s">
        <v>127</v>
      </c>
      <c r="BE116" s="171">
        <f>IF(N116="základní",J116,0)</f>
        <v>0</v>
      </c>
      <c r="BF116" s="171">
        <f>IF(N116="snížená",J116,0)</f>
        <v>0</v>
      </c>
      <c r="BG116" s="171">
        <f>IF(N116="zákl. přenesená",J116,0)</f>
        <v>0</v>
      </c>
      <c r="BH116" s="171">
        <f>IF(N116="sníž. přenesená",J116,0)</f>
        <v>0</v>
      </c>
      <c r="BI116" s="171">
        <f>IF(N116="nulová",J116,0)</f>
        <v>0</v>
      </c>
      <c r="BJ116" s="18" t="s">
        <v>21</v>
      </c>
      <c r="BK116" s="171">
        <f>ROUND(I116*H116,2)</f>
        <v>0</v>
      </c>
      <c r="BL116" s="18" t="s">
        <v>134</v>
      </c>
      <c r="BM116" s="18" t="s">
        <v>178</v>
      </c>
    </row>
    <row r="117" spans="2:51" s="12" customFormat="1" ht="13.5">
      <c r="B117" s="181"/>
      <c r="D117" s="206" t="s">
        <v>136</v>
      </c>
      <c r="E117" s="207" t="s">
        <v>3</v>
      </c>
      <c r="F117" s="208" t="s">
        <v>169</v>
      </c>
      <c r="H117" s="209">
        <v>20.16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2" t="s">
        <v>136</v>
      </c>
      <c r="AU117" s="182" t="s">
        <v>80</v>
      </c>
      <c r="AV117" s="12" t="s">
        <v>80</v>
      </c>
      <c r="AW117" s="12" t="s">
        <v>36</v>
      </c>
      <c r="AX117" s="12" t="s">
        <v>21</v>
      </c>
      <c r="AY117" s="182" t="s">
        <v>127</v>
      </c>
    </row>
    <row r="118" spans="2:65" s="1" customFormat="1" ht="22.5" customHeight="1">
      <c r="B118" s="159"/>
      <c r="C118" s="160" t="s">
        <v>179</v>
      </c>
      <c r="D118" s="160" t="s">
        <v>129</v>
      </c>
      <c r="E118" s="161" t="s">
        <v>180</v>
      </c>
      <c r="F118" s="162" t="s">
        <v>181</v>
      </c>
      <c r="G118" s="163" t="s">
        <v>132</v>
      </c>
      <c r="H118" s="164">
        <v>6.048</v>
      </c>
      <c r="I118" s="165"/>
      <c r="J118" s="166">
        <f>ROUND(I118*H118,2)</f>
        <v>0</v>
      </c>
      <c r="K118" s="162" t="s">
        <v>133</v>
      </c>
      <c r="L118" s="35"/>
      <c r="M118" s="167" t="s">
        <v>3</v>
      </c>
      <c r="N118" s="168" t="s">
        <v>43</v>
      </c>
      <c r="O118" s="36"/>
      <c r="P118" s="169">
        <f>O118*H118</f>
        <v>0</v>
      </c>
      <c r="Q118" s="169">
        <v>0</v>
      </c>
      <c r="R118" s="169">
        <f>Q118*H118</f>
        <v>0</v>
      </c>
      <c r="S118" s="169">
        <v>0</v>
      </c>
      <c r="T118" s="170">
        <f>S118*H118</f>
        <v>0</v>
      </c>
      <c r="AR118" s="18" t="s">
        <v>134</v>
      </c>
      <c r="AT118" s="18" t="s">
        <v>129</v>
      </c>
      <c r="AU118" s="18" t="s">
        <v>80</v>
      </c>
      <c r="AY118" s="18" t="s">
        <v>127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18" t="s">
        <v>21</v>
      </c>
      <c r="BK118" s="171">
        <f>ROUND(I118*H118,2)</f>
        <v>0</v>
      </c>
      <c r="BL118" s="18" t="s">
        <v>134</v>
      </c>
      <c r="BM118" s="18" t="s">
        <v>182</v>
      </c>
    </row>
    <row r="119" spans="2:51" s="12" customFormat="1" ht="13.5">
      <c r="B119" s="181"/>
      <c r="D119" s="206" t="s">
        <v>136</v>
      </c>
      <c r="E119" s="207" t="s">
        <v>3</v>
      </c>
      <c r="F119" s="208" t="s">
        <v>174</v>
      </c>
      <c r="H119" s="209">
        <v>6.048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2" t="s">
        <v>136</v>
      </c>
      <c r="AU119" s="182" t="s">
        <v>80</v>
      </c>
      <c r="AV119" s="12" t="s">
        <v>80</v>
      </c>
      <c r="AW119" s="12" t="s">
        <v>36</v>
      </c>
      <c r="AX119" s="12" t="s">
        <v>21</v>
      </c>
      <c r="AY119" s="182" t="s">
        <v>127</v>
      </c>
    </row>
    <row r="120" spans="2:65" s="1" customFormat="1" ht="22.5" customHeight="1">
      <c r="B120" s="159"/>
      <c r="C120" s="160" t="s">
        <v>26</v>
      </c>
      <c r="D120" s="160" t="s">
        <v>129</v>
      </c>
      <c r="E120" s="161" t="s">
        <v>183</v>
      </c>
      <c r="F120" s="162" t="s">
        <v>184</v>
      </c>
      <c r="G120" s="163" t="s">
        <v>185</v>
      </c>
      <c r="H120" s="164">
        <v>667.925</v>
      </c>
      <c r="I120" s="165"/>
      <c r="J120" s="166">
        <f>ROUND(I120*H120,2)</f>
        <v>0</v>
      </c>
      <c r="K120" s="162" t="s">
        <v>133</v>
      </c>
      <c r="L120" s="35"/>
      <c r="M120" s="167" t="s">
        <v>3</v>
      </c>
      <c r="N120" s="168" t="s">
        <v>43</v>
      </c>
      <c r="O120" s="36"/>
      <c r="P120" s="169">
        <f>O120*H120</f>
        <v>0</v>
      </c>
      <c r="Q120" s="169">
        <v>0.00084</v>
      </c>
      <c r="R120" s="169">
        <f>Q120*H120</f>
        <v>0.561057</v>
      </c>
      <c r="S120" s="169">
        <v>0</v>
      </c>
      <c r="T120" s="170">
        <f>S120*H120</f>
        <v>0</v>
      </c>
      <c r="AR120" s="18" t="s">
        <v>134</v>
      </c>
      <c r="AT120" s="18" t="s">
        <v>129</v>
      </c>
      <c r="AU120" s="18" t="s">
        <v>80</v>
      </c>
      <c r="AY120" s="18" t="s">
        <v>127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8" t="s">
        <v>21</v>
      </c>
      <c r="BK120" s="171">
        <f>ROUND(I120*H120,2)</f>
        <v>0</v>
      </c>
      <c r="BL120" s="18" t="s">
        <v>134</v>
      </c>
      <c r="BM120" s="18" t="s">
        <v>186</v>
      </c>
    </row>
    <row r="121" spans="2:51" s="11" customFormat="1" ht="13.5">
      <c r="B121" s="172"/>
      <c r="D121" s="173" t="s">
        <v>136</v>
      </c>
      <c r="E121" s="174" t="s">
        <v>3</v>
      </c>
      <c r="F121" s="175" t="s">
        <v>137</v>
      </c>
      <c r="H121" s="176" t="s">
        <v>3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76" t="s">
        <v>136</v>
      </c>
      <c r="AU121" s="176" t="s">
        <v>80</v>
      </c>
      <c r="AV121" s="11" t="s">
        <v>21</v>
      </c>
      <c r="AW121" s="11" t="s">
        <v>36</v>
      </c>
      <c r="AX121" s="11" t="s">
        <v>72</v>
      </c>
      <c r="AY121" s="176" t="s">
        <v>127</v>
      </c>
    </row>
    <row r="122" spans="2:51" s="12" customFormat="1" ht="13.5">
      <c r="B122" s="181"/>
      <c r="D122" s="173" t="s">
        <v>136</v>
      </c>
      <c r="E122" s="182" t="s">
        <v>3</v>
      </c>
      <c r="F122" s="183" t="s">
        <v>187</v>
      </c>
      <c r="H122" s="184">
        <v>131.535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2" t="s">
        <v>136</v>
      </c>
      <c r="AU122" s="182" t="s">
        <v>80</v>
      </c>
      <c r="AV122" s="12" t="s">
        <v>80</v>
      </c>
      <c r="AW122" s="12" t="s">
        <v>36</v>
      </c>
      <c r="AX122" s="12" t="s">
        <v>72</v>
      </c>
      <c r="AY122" s="182" t="s">
        <v>127</v>
      </c>
    </row>
    <row r="123" spans="2:51" s="12" customFormat="1" ht="13.5">
      <c r="B123" s="181"/>
      <c r="D123" s="173" t="s">
        <v>136</v>
      </c>
      <c r="E123" s="182" t="s">
        <v>3</v>
      </c>
      <c r="F123" s="183" t="s">
        <v>188</v>
      </c>
      <c r="H123" s="184">
        <v>143.2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2" t="s">
        <v>136</v>
      </c>
      <c r="AU123" s="182" t="s">
        <v>80</v>
      </c>
      <c r="AV123" s="12" t="s">
        <v>80</v>
      </c>
      <c r="AW123" s="12" t="s">
        <v>36</v>
      </c>
      <c r="AX123" s="12" t="s">
        <v>72</v>
      </c>
      <c r="AY123" s="182" t="s">
        <v>127</v>
      </c>
    </row>
    <row r="124" spans="2:51" s="12" customFormat="1" ht="13.5">
      <c r="B124" s="181"/>
      <c r="D124" s="173" t="s">
        <v>136</v>
      </c>
      <c r="E124" s="182" t="s">
        <v>3</v>
      </c>
      <c r="F124" s="183" t="s">
        <v>189</v>
      </c>
      <c r="H124" s="184">
        <v>94.08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136</v>
      </c>
      <c r="AU124" s="182" t="s">
        <v>80</v>
      </c>
      <c r="AV124" s="12" t="s">
        <v>80</v>
      </c>
      <c r="AW124" s="12" t="s">
        <v>36</v>
      </c>
      <c r="AX124" s="12" t="s">
        <v>72</v>
      </c>
      <c r="AY124" s="182" t="s">
        <v>127</v>
      </c>
    </row>
    <row r="125" spans="2:51" s="12" customFormat="1" ht="13.5">
      <c r="B125" s="181"/>
      <c r="D125" s="173" t="s">
        <v>136</v>
      </c>
      <c r="E125" s="182" t="s">
        <v>3</v>
      </c>
      <c r="F125" s="183" t="s">
        <v>190</v>
      </c>
      <c r="H125" s="184">
        <v>119.25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2" t="s">
        <v>136</v>
      </c>
      <c r="AU125" s="182" t="s">
        <v>80</v>
      </c>
      <c r="AV125" s="12" t="s">
        <v>80</v>
      </c>
      <c r="AW125" s="12" t="s">
        <v>36</v>
      </c>
      <c r="AX125" s="12" t="s">
        <v>72</v>
      </c>
      <c r="AY125" s="182" t="s">
        <v>127</v>
      </c>
    </row>
    <row r="126" spans="2:51" s="13" customFormat="1" ht="13.5">
      <c r="B126" s="189"/>
      <c r="D126" s="173" t="s">
        <v>136</v>
      </c>
      <c r="E126" s="190" t="s">
        <v>3</v>
      </c>
      <c r="F126" s="191" t="s">
        <v>142</v>
      </c>
      <c r="H126" s="192">
        <v>488.065</v>
      </c>
      <c r="I126" s="193"/>
      <c r="L126" s="189"/>
      <c r="M126" s="194"/>
      <c r="N126" s="195"/>
      <c r="O126" s="195"/>
      <c r="P126" s="195"/>
      <c r="Q126" s="195"/>
      <c r="R126" s="195"/>
      <c r="S126" s="195"/>
      <c r="T126" s="196"/>
      <c r="AT126" s="190" t="s">
        <v>136</v>
      </c>
      <c r="AU126" s="190" t="s">
        <v>80</v>
      </c>
      <c r="AV126" s="13" t="s">
        <v>143</v>
      </c>
      <c r="AW126" s="13" t="s">
        <v>36</v>
      </c>
      <c r="AX126" s="13" t="s">
        <v>72</v>
      </c>
      <c r="AY126" s="190" t="s">
        <v>127</v>
      </c>
    </row>
    <row r="127" spans="2:51" s="11" customFormat="1" ht="13.5">
      <c r="B127" s="172"/>
      <c r="D127" s="173" t="s">
        <v>136</v>
      </c>
      <c r="E127" s="174" t="s">
        <v>3</v>
      </c>
      <c r="F127" s="175" t="s">
        <v>144</v>
      </c>
      <c r="H127" s="176" t="s">
        <v>3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76" t="s">
        <v>136</v>
      </c>
      <c r="AU127" s="176" t="s">
        <v>80</v>
      </c>
      <c r="AV127" s="11" t="s">
        <v>21</v>
      </c>
      <c r="AW127" s="11" t="s">
        <v>36</v>
      </c>
      <c r="AX127" s="11" t="s">
        <v>72</v>
      </c>
      <c r="AY127" s="176" t="s">
        <v>127</v>
      </c>
    </row>
    <row r="128" spans="2:51" s="11" customFormat="1" ht="13.5">
      <c r="B128" s="172"/>
      <c r="D128" s="173" t="s">
        <v>136</v>
      </c>
      <c r="E128" s="174" t="s">
        <v>3</v>
      </c>
      <c r="F128" s="175" t="s">
        <v>145</v>
      </c>
      <c r="H128" s="176" t="s">
        <v>3</v>
      </c>
      <c r="I128" s="177"/>
      <c r="L128" s="172"/>
      <c r="M128" s="178"/>
      <c r="N128" s="179"/>
      <c r="O128" s="179"/>
      <c r="P128" s="179"/>
      <c r="Q128" s="179"/>
      <c r="R128" s="179"/>
      <c r="S128" s="179"/>
      <c r="T128" s="180"/>
      <c r="AT128" s="176" t="s">
        <v>136</v>
      </c>
      <c r="AU128" s="176" t="s">
        <v>80</v>
      </c>
      <c r="AV128" s="11" t="s">
        <v>21</v>
      </c>
      <c r="AW128" s="11" t="s">
        <v>36</v>
      </c>
      <c r="AX128" s="11" t="s">
        <v>72</v>
      </c>
      <c r="AY128" s="176" t="s">
        <v>127</v>
      </c>
    </row>
    <row r="129" spans="2:51" s="12" customFormat="1" ht="13.5">
      <c r="B129" s="181"/>
      <c r="D129" s="173" t="s">
        <v>136</v>
      </c>
      <c r="E129" s="182" t="s">
        <v>3</v>
      </c>
      <c r="F129" s="183" t="s">
        <v>191</v>
      </c>
      <c r="H129" s="184">
        <v>111.18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136</v>
      </c>
      <c r="AU129" s="182" t="s">
        <v>80</v>
      </c>
      <c r="AV129" s="12" t="s">
        <v>80</v>
      </c>
      <c r="AW129" s="12" t="s">
        <v>36</v>
      </c>
      <c r="AX129" s="12" t="s">
        <v>72</v>
      </c>
      <c r="AY129" s="182" t="s">
        <v>127</v>
      </c>
    </row>
    <row r="130" spans="2:51" s="11" customFormat="1" ht="13.5">
      <c r="B130" s="172"/>
      <c r="D130" s="173" t="s">
        <v>136</v>
      </c>
      <c r="E130" s="174" t="s">
        <v>3</v>
      </c>
      <c r="F130" s="175" t="s">
        <v>147</v>
      </c>
      <c r="H130" s="176" t="s">
        <v>3</v>
      </c>
      <c r="I130" s="177"/>
      <c r="L130" s="172"/>
      <c r="M130" s="178"/>
      <c r="N130" s="179"/>
      <c r="O130" s="179"/>
      <c r="P130" s="179"/>
      <c r="Q130" s="179"/>
      <c r="R130" s="179"/>
      <c r="S130" s="179"/>
      <c r="T130" s="180"/>
      <c r="AT130" s="176" t="s">
        <v>136</v>
      </c>
      <c r="AU130" s="176" t="s">
        <v>80</v>
      </c>
      <c r="AV130" s="11" t="s">
        <v>21</v>
      </c>
      <c r="AW130" s="11" t="s">
        <v>36</v>
      </c>
      <c r="AX130" s="11" t="s">
        <v>72</v>
      </c>
      <c r="AY130" s="176" t="s">
        <v>127</v>
      </c>
    </row>
    <row r="131" spans="2:51" s="12" customFormat="1" ht="13.5">
      <c r="B131" s="181"/>
      <c r="D131" s="173" t="s">
        <v>136</v>
      </c>
      <c r="E131" s="182" t="s">
        <v>3</v>
      </c>
      <c r="F131" s="183" t="s">
        <v>192</v>
      </c>
      <c r="H131" s="184">
        <v>40.12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2" t="s">
        <v>136</v>
      </c>
      <c r="AU131" s="182" t="s">
        <v>80</v>
      </c>
      <c r="AV131" s="12" t="s">
        <v>80</v>
      </c>
      <c r="AW131" s="12" t="s">
        <v>36</v>
      </c>
      <c r="AX131" s="12" t="s">
        <v>72</v>
      </c>
      <c r="AY131" s="182" t="s">
        <v>127</v>
      </c>
    </row>
    <row r="132" spans="2:51" s="11" customFormat="1" ht="13.5">
      <c r="B132" s="172"/>
      <c r="D132" s="173" t="s">
        <v>136</v>
      </c>
      <c r="E132" s="174" t="s">
        <v>3</v>
      </c>
      <c r="F132" s="175" t="s">
        <v>149</v>
      </c>
      <c r="H132" s="176" t="s">
        <v>3</v>
      </c>
      <c r="I132" s="177"/>
      <c r="L132" s="172"/>
      <c r="M132" s="178"/>
      <c r="N132" s="179"/>
      <c r="O132" s="179"/>
      <c r="P132" s="179"/>
      <c r="Q132" s="179"/>
      <c r="R132" s="179"/>
      <c r="S132" s="179"/>
      <c r="T132" s="180"/>
      <c r="AT132" s="176" t="s">
        <v>136</v>
      </c>
      <c r="AU132" s="176" t="s">
        <v>80</v>
      </c>
      <c r="AV132" s="11" t="s">
        <v>21</v>
      </c>
      <c r="AW132" s="11" t="s">
        <v>36</v>
      </c>
      <c r="AX132" s="11" t="s">
        <v>72</v>
      </c>
      <c r="AY132" s="176" t="s">
        <v>127</v>
      </c>
    </row>
    <row r="133" spans="2:51" s="12" customFormat="1" ht="13.5">
      <c r="B133" s="181"/>
      <c r="D133" s="173" t="s">
        <v>136</v>
      </c>
      <c r="E133" s="182" t="s">
        <v>3</v>
      </c>
      <c r="F133" s="183" t="s">
        <v>193</v>
      </c>
      <c r="H133" s="184">
        <v>28.56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136</v>
      </c>
      <c r="AU133" s="182" t="s">
        <v>80</v>
      </c>
      <c r="AV133" s="12" t="s">
        <v>80</v>
      </c>
      <c r="AW133" s="12" t="s">
        <v>36</v>
      </c>
      <c r="AX133" s="12" t="s">
        <v>72</v>
      </c>
      <c r="AY133" s="182" t="s">
        <v>127</v>
      </c>
    </row>
    <row r="134" spans="2:51" s="14" customFormat="1" ht="13.5">
      <c r="B134" s="197"/>
      <c r="D134" s="206" t="s">
        <v>136</v>
      </c>
      <c r="E134" s="210" t="s">
        <v>3</v>
      </c>
      <c r="F134" s="211" t="s">
        <v>151</v>
      </c>
      <c r="H134" s="212">
        <v>667.925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205" t="s">
        <v>136</v>
      </c>
      <c r="AU134" s="205" t="s">
        <v>80</v>
      </c>
      <c r="AV134" s="14" t="s">
        <v>134</v>
      </c>
      <c r="AW134" s="14" t="s">
        <v>36</v>
      </c>
      <c r="AX134" s="14" t="s">
        <v>21</v>
      </c>
      <c r="AY134" s="205" t="s">
        <v>127</v>
      </c>
    </row>
    <row r="135" spans="2:65" s="1" customFormat="1" ht="22.5" customHeight="1">
      <c r="B135" s="159"/>
      <c r="C135" s="160" t="s">
        <v>194</v>
      </c>
      <c r="D135" s="160" t="s">
        <v>129</v>
      </c>
      <c r="E135" s="161" t="s">
        <v>195</v>
      </c>
      <c r="F135" s="162" t="s">
        <v>196</v>
      </c>
      <c r="G135" s="163" t="s">
        <v>185</v>
      </c>
      <c r="H135" s="164">
        <v>667.925</v>
      </c>
      <c r="I135" s="165"/>
      <c r="J135" s="166">
        <f>ROUND(I135*H135,2)</f>
        <v>0</v>
      </c>
      <c r="K135" s="162" t="s">
        <v>133</v>
      </c>
      <c r="L135" s="35"/>
      <c r="M135" s="167" t="s">
        <v>3</v>
      </c>
      <c r="N135" s="168" t="s">
        <v>43</v>
      </c>
      <c r="O135" s="36"/>
      <c r="P135" s="169">
        <f>O135*H135</f>
        <v>0</v>
      </c>
      <c r="Q135" s="169">
        <v>0</v>
      </c>
      <c r="R135" s="169">
        <f>Q135*H135</f>
        <v>0</v>
      </c>
      <c r="S135" s="169">
        <v>0</v>
      </c>
      <c r="T135" s="170">
        <f>S135*H135</f>
        <v>0</v>
      </c>
      <c r="AR135" s="18" t="s">
        <v>134</v>
      </c>
      <c r="AT135" s="18" t="s">
        <v>129</v>
      </c>
      <c r="AU135" s="18" t="s">
        <v>80</v>
      </c>
      <c r="AY135" s="18" t="s">
        <v>127</v>
      </c>
      <c r="BE135" s="171">
        <f>IF(N135="základní",J135,0)</f>
        <v>0</v>
      </c>
      <c r="BF135" s="171">
        <f>IF(N135="snížená",J135,0)</f>
        <v>0</v>
      </c>
      <c r="BG135" s="171">
        <f>IF(N135="zákl. přenesená",J135,0)</f>
        <v>0</v>
      </c>
      <c r="BH135" s="171">
        <f>IF(N135="sníž. přenesená",J135,0)</f>
        <v>0</v>
      </c>
      <c r="BI135" s="171">
        <f>IF(N135="nulová",J135,0)</f>
        <v>0</v>
      </c>
      <c r="BJ135" s="18" t="s">
        <v>21</v>
      </c>
      <c r="BK135" s="171">
        <f>ROUND(I135*H135,2)</f>
        <v>0</v>
      </c>
      <c r="BL135" s="18" t="s">
        <v>134</v>
      </c>
      <c r="BM135" s="18" t="s">
        <v>197</v>
      </c>
    </row>
    <row r="136" spans="2:65" s="1" customFormat="1" ht="22.5" customHeight="1">
      <c r="B136" s="159"/>
      <c r="C136" s="160" t="s">
        <v>198</v>
      </c>
      <c r="D136" s="160" t="s">
        <v>129</v>
      </c>
      <c r="E136" s="161" t="s">
        <v>199</v>
      </c>
      <c r="F136" s="162" t="s">
        <v>200</v>
      </c>
      <c r="G136" s="163" t="s">
        <v>185</v>
      </c>
      <c r="H136" s="164">
        <v>67.2</v>
      </c>
      <c r="I136" s="165"/>
      <c r="J136" s="166">
        <f>ROUND(I136*H136,2)</f>
        <v>0</v>
      </c>
      <c r="K136" s="162" t="s">
        <v>133</v>
      </c>
      <c r="L136" s="35"/>
      <c r="M136" s="167" t="s">
        <v>3</v>
      </c>
      <c r="N136" s="168" t="s">
        <v>43</v>
      </c>
      <c r="O136" s="36"/>
      <c r="P136" s="169">
        <f>O136*H136</f>
        <v>0</v>
      </c>
      <c r="Q136" s="169">
        <v>0.0007</v>
      </c>
      <c r="R136" s="169">
        <f>Q136*H136</f>
        <v>0.04704</v>
      </c>
      <c r="S136" s="169">
        <v>0</v>
      </c>
      <c r="T136" s="170">
        <f>S136*H136</f>
        <v>0</v>
      </c>
      <c r="AR136" s="18" t="s">
        <v>134</v>
      </c>
      <c r="AT136" s="18" t="s">
        <v>129</v>
      </c>
      <c r="AU136" s="18" t="s">
        <v>80</v>
      </c>
      <c r="AY136" s="18" t="s">
        <v>127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18" t="s">
        <v>21</v>
      </c>
      <c r="BK136" s="171">
        <f>ROUND(I136*H136,2)</f>
        <v>0</v>
      </c>
      <c r="BL136" s="18" t="s">
        <v>134</v>
      </c>
      <c r="BM136" s="18" t="s">
        <v>201</v>
      </c>
    </row>
    <row r="137" spans="2:51" s="11" customFormat="1" ht="13.5">
      <c r="B137" s="172"/>
      <c r="D137" s="173" t="s">
        <v>136</v>
      </c>
      <c r="E137" s="174" t="s">
        <v>3</v>
      </c>
      <c r="F137" s="175" t="s">
        <v>167</v>
      </c>
      <c r="H137" s="176" t="s">
        <v>3</v>
      </c>
      <c r="I137" s="177"/>
      <c r="L137" s="172"/>
      <c r="M137" s="178"/>
      <c r="N137" s="179"/>
      <c r="O137" s="179"/>
      <c r="P137" s="179"/>
      <c r="Q137" s="179"/>
      <c r="R137" s="179"/>
      <c r="S137" s="179"/>
      <c r="T137" s="180"/>
      <c r="AT137" s="176" t="s">
        <v>136</v>
      </c>
      <c r="AU137" s="176" t="s">
        <v>80</v>
      </c>
      <c r="AV137" s="11" t="s">
        <v>21</v>
      </c>
      <c r="AW137" s="11" t="s">
        <v>36</v>
      </c>
      <c r="AX137" s="11" t="s">
        <v>72</v>
      </c>
      <c r="AY137" s="176" t="s">
        <v>127</v>
      </c>
    </row>
    <row r="138" spans="2:51" s="12" customFormat="1" ht="13.5">
      <c r="B138" s="181"/>
      <c r="D138" s="206" t="s">
        <v>136</v>
      </c>
      <c r="E138" s="207" t="s">
        <v>3</v>
      </c>
      <c r="F138" s="208" t="s">
        <v>202</v>
      </c>
      <c r="H138" s="209">
        <v>67.2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136</v>
      </c>
      <c r="AU138" s="182" t="s">
        <v>80</v>
      </c>
      <c r="AV138" s="12" t="s">
        <v>80</v>
      </c>
      <c r="AW138" s="12" t="s">
        <v>36</v>
      </c>
      <c r="AX138" s="12" t="s">
        <v>21</v>
      </c>
      <c r="AY138" s="182" t="s">
        <v>127</v>
      </c>
    </row>
    <row r="139" spans="2:65" s="1" customFormat="1" ht="22.5" customHeight="1">
      <c r="B139" s="159"/>
      <c r="C139" s="160" t="s">
        <v>203</v>
      </c>
      <c r="D139" s="160" t="s">
        <v>129</v>
      </c>
      <c r="E139" s="161" t="s">
        <v>204</v>
      </c>
      <c r="F139" s="162" t="s">
        <v>205</v>
      </c>
      <c r="G139" s="163" t="s">
        <v>185</v>
      </c>
      <c r="H139" s="164">
        <v>67.2</v>
      </c>
      <c r="I139" s="165"/>
      <c r="J139" s="166">
        <f>ROUND(I139*H139,2)</f>
        <v>0</v>
      </c>
      <c r="K139" s="162" t="s">
        <v>133</v>
      </c>
      <c r="L139" s="35"/>
      <c r="M139" s="167" t="s">
        <v>3</v>
      </c>
      <c r="N139" s="168" t="s">
        <v>43</v>
      </c>
      <c r="O139" s="36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AR139" s="18" t="s">
        <v>134</v>
      </c>
      <c r="AT139" s="18" t="s">
        <v>129</v>
      </c>
      <c r="AU139" s="18" t="s">
        <v>80</v>
      </c>
      <c r="AY139" s="18" t="s">
        <v>127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18" t="s">
        <v>21</v>
      </c>
      <c r="BK139" s="171">
        <f>ROUND(I139*H139,2)</f>
        <v>0</v>
      </c>
      <c r="BL139" s="18" t="s">
        <v>134</v>
      </c>
      <c r="BM139" s="18" t="s">
        <v>206</v>
      </c>
    </row>
    <row r="140" spans="2:65" s="1" customFormat="1" ht="22.5" customHeight="1">
      <c r="B140" s="159"/>
      <c r="C140" s="160" t="s">
        <v>207</v>
      </c>
      <c r="D140" s="160" t="s">
        <v>129</v>
      </c>
      <c r="E140" s="161" t="s">
        <v>208</v>
      </c>
      <c r="F140" s="162" t="s">
        <v>209</v>
      </c>
      <c r="G140" s="163" t="s">
        <v>132</v>
      </c>
      <c r="H140" s="164">
        <v>40.32</v>
      </c>
      <c r="I140" s="165"/>
      <c r="J140" s="166">
        <f>ROUND(I140*H140,2)</f>
        <v>0</v>
      </c>
      <c r="K140" s="162" t="s">
        <v>133</v>
      </c>
      <c r="L140" s="35"/>
      <c r="M140" s="167" t="s">
        <v>3</v>
      </c>
      <c r="N140" s="168" t="s">
        <v>43</v>
      </c>
      <c r="O140" s="36"/>
      <c r="P140" s="169">
        <f>O140*H140</f>
        <v>0</v>
      </c>
      <c r="Q140" s="169">
        <v>0.00046</v>
      </c>
      <c r="R140" s="169">
        <f>Q140*H140</f>
        <v>0.0185472</v>
      </c>
      <c r="S140" s="169">
        <v>0</v>
      </c>
      <c r="T140" s="170">
        <f>S140*H140</f>
        <v>0</v>
      </c>
      <c r="AR140" s="18" t="s">
        <v>134</v>
      </c>
      <c r="AT140" s="18" t="s">
        <v>129</v>
      </c>
      <c r="AU140" s="18" t="s">
        <v>80</v>
      </c>
      <c r="AY140" s="18" t="s">
        <v>127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18" t="s">
        <v>21</v>
      </c>
      <c r="BK140" s="171">
        <f>ROUND(I140*H140,2)</f>
        <v>0</v>
      </c>
      <c r="BL140" s="18" t="s">
        <v>134</v>
      </c>
      <c r="BM140" s="18" t="s">
        <v>210</v>
      </c>
    </row>
    <row r="141" spans="2:51" s="12" customFormat="1" ht="13.5">
      <c r="B141" s="181"/>
      <c r="D141" s="206" t="s">
        <v>136</v>
      </c>
      <c r="E141" s="207" t="s">
        <v>3</v>
      </c>
      <c r="F141" s="208" t="s">
        <v>91</v>
      </c>
      <c r="H141" s="209">
        <v>40.32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136</v>
      </c>
      <c r="AU141" s="182" t="s">
        <v>80</v>
      </c>
      <c r="AV141" s="12" t="s">
        <v>80</v>
      </c>
      <c r="AW141" s="12" t="s">
        <v>36</v>
      </c>
      <c r="AX141" s="12" t="s">
        <v>21</v>
      </c>
      <c r="AY141" s="182" t="s">
        <v>127</v>
      </c>
    </row>
    <row r="142" spans="2:65" s="1" customFormat="1" ht="22.5" customHeight="1">
      <c r="B142" s="159"/>
      <c r="C142" s="160" t="s">
        <v>9</v>
      </c>
      <c r="D142" s="160" t="s">
        <v>129</v>
      </c>
      <c r="E142" s="161" t="s">
        <v>211</v>
      </c>
      <c r="F142" s="162" t="s">
        <v>212</v>
      </c>
      <c r="G142" s="163" t="s">
        <v>132</v>
      </c>
      <c r="H142" s="164">
        <v>40.32</v>
      </c>
      <c r="I142" s="165"/>
      <c r="J142" s="166">
        <f>ROUND(I142*H142,2)</f>
        <v>0</v>
      </c>
      <c r="K142" s="162" t="s">
        <v>133</v>
      </c>
      <c r="L142" s="35"/>
      <c r="M142" s="167" t="s">
        <v>3</v>
      </c>
      <c r="N142" s="168" t="s">
        <v>43</v>
      </c>
      <c r="O142" s="36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AR142" s="18" t="s">
        <v>134</v>
      </c>
      <c r="AT142" s="18" t="s">
        <v>129</v>
      </c>
      <c r="AU142" s="18" t="s">
        <v>80</v>
      </c>
      <c r="AY142" s="18" t="s">
        <v>127</v>
      </c>
      <c r="BE142" s="171">
        <f>IF(N142="základní",J142,0)</f>
        <v>0</v>
      </c>
      <c r="BF142" s="171">
        <f>IF(N142="snížená",J142,0)</f>
        <v>0</v>
      </c>
      <c r="BG142" s="171">
        <f>IF(N142="zákl. přenesená",J142,0)</f>
        <v>0</v>
      </c>
      <c r="BH142" s="171">
        <f>IF(N142="sníž. přenesená",J142,0)</f>
        <v>0</v>
      </c>
      <c r="BI142" s="171">
        <f>IF(N142="nulová",J142,0)</f>
        <v>0</v>
      </c>
      <c r="BJ142" s="18" t="s">
        <v>21</v>
      </c>
      <c r="BK142" s="171">
        <f>ROUND(I142*H142,2)</f>
        <v>0</v>
      </c>
      <c r="BL142" s="18" t="s">
        <v>134</v>
      </c>
      <c r="BM142" s="18" t="s">
        <v>213</v>
      </c>
    </row>
    <row r="143" spans="2:51" s="12" customFormat="1" ht="13.5">
      <c r="B143" s="181"/>
      <c r="D143" s="206" t="s">
        <v>136</v>
      </c>
      <c r="E143" s="207" t="s">
        <v>3</v>
      </c>
      <c r="F143" s="208" t="s">
        <v>91</v>
      </c>
      <c r="H143" s="209">
        <v>40.32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2" t="s">
        <v>136</v>
      </c>
      <c r="AU143" s="182" t="s">
        <v>80</v>
      </c>
      <c r="AV143" s="12" t="s">
        <v>80</v>
      </c>
      <c r="AW143" s="12" t="s">
        <v>36</v>
      </c>
      <c r="AX143" s="12" t="s">
        <v>21</v>
      </c>
      <c r="AY143" s="182" t="s">
        <v>127</v>
      </c>
    </row>
    <row r="144" spans="2:65" s="1" customFormat="1" ht="22.5" customHeight="1">
      <c r="B144" s="159"/>
      <c r="C144" s="160" t="s">
        <v>214</v>
      </c>
      <c r="D144" s="160" t="s">
        <v>129</v>
      </c>
      <c r="E144" s="161" t="s">
        <v>215</v>
      </c>
      <c r="F144" s="162" t="s">
        <v>216</v>
      </c>
      <c r="G144" s="163" t="s">
        <v>132</v>
      </c>
      <c r="H144" s="164">
        <v>218.502</v>
      </c>
      <c r="I144" s="165"/>
      <c r="J144" s="166">
        <f>ROUND(I144*H144,2)</f>
        <v>0</v>
      </c>
      <c r="K144" s="162" t="s">
        <v>133</v>
      </c>
      <c r="L144" s="35"/>
      <c r="M144" s="167" t="s">
        <v>3</v>
      </c>
      <c r="N144" s="168" t="s">
        <v>43</v>
      </c>
      <c r="O144" s="36"/>
      <c r="P144" s="169">
        <f>O144*H144</f>
        <v>0</v>
      </c>
      <c r="Q144" s="169">
        <v>0</v>
      </c>
      <c r="R144" s="169">
        <f>Q144*H144</f>
        <v>0</v>
      </c>
      <c r="S144" s="169">
        <v>0</v>
      </c>
      <c r="T144" s="170">
        <f>S144*H144</f>
        <v>0</v>
      </c>
      <c r="AR144" s="18" t="s">
        <v>134</v>
      </c>
      <c r="AT144" s="18" t="s">
        <v>129</v>
      </c>
      <c r="AU144" s="18" t="s">
        <v>80</v>
      </c>
      <c r="AY144" s="18" t="s">
        <v>127</v>
      </c>
      <c r="BE144" s="171">
        <f>IF(N144="základní",J144,0)</f>
        <v>0</v>
      </c>
      <c r="BF144" s="171">
        <f>IF(N144="snížená",J144,0)</f>
        <v>0</v>
      </c>
      <c r="BG144" s="171">
        <f>IF(N144="zákl. přenesená",J144,0)</f>
        <v>0</v>
      </c>
      <c r="BH144" s="171">
        <f>IF(N144="sníž. přenesená",J144,0)</f>
        <v>0</v>
      </c>
      <c r="BI144" s="171">
        <f>IF(N144="nulová",J144,0)</f>
        <v>0</v>
      </c>
      <c r="BJ144" s="18" t="s">
        <v>21</v>
      </c>
      <c r="BK144" s="171">
        <f>ROUND(I144*H144,2)</f>
        <v>0</v>
      </c>
      <c r="BL144" s="18" t="s">
        <v>134</v>
      </c>
      <c r="BM144" s="18" t="s">
        <v>217</v>
      </c>
    </row>
    <row r="145" spans="2:51" s="12" customFormat="1" ht="13.5">
      <c r="B145" s="181"/>
      <c r="D145" s="206" t="s">
        <v>136</v>
      </c>
      <c r="E145" s="207" t="s">
        <v>3</v>
      </c>
      <c r="F145" s="208" t="s">
        <v>218</v>
      </c>
      <c r="H145" s="209">
        <v>218.502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136</v>
      </c>
      <c r="AU145" s="182" t="s">
        <v>80</v>
      </c>
      <c r="AV145" s="12" t="s">
        <v>80</v>
      </c>
      <c r="AW145" s="12" t="s">
        <v>36</v>
      </c>
      <c r="AX145" s="12" t="s">
        <v>21</v>
      </c>
      <c r="AY145" s="182" t="s">
        <v>127</v>
      </c>
    </row>
    <row r="146" spans="2:65" s="1" customFormat="1" ht="22.5" customHeight="1">
      <c r="B146" s="159"/>
      <c r="C146" s="160" t="s">
        <v>219</v>
      </c>
      <c r="D146" s="160" t="s">
        <v>129</v>
      </c>
      <c r="E146" s="161" t="s">
        <v>220</v>
      </c>
      <c r="F146" s="162" t="s">
        <v>221</v>
      </c>
      <c r="G146" s="163" t="s">
        <v>132</v>
      </c>
      <c r="H146" s="164">
        <v>136.805</v>
      </c>
      <c r="I146" s="165"/>
      <c r="J146" s="166">
        <f>ROUND(I146*H146,2)</f>
        <v>0</v>
      </c>
      <c r="K146" s="162" t="s">
        <v>133</v>
      </c>
      <c r="L146" s="35"/>
      <c r="M146" s="167" t="s">
        <v>3</v>
      </c>
      <c r="N146" s="168" t="s">
        <v>43</v>
      </c>
      <c r="O146" s="36"/>
      <c r="P146" s="169">
        <f>O146*H146</f>
        <v>0</v>
      </c>
      <c r="Q146" s="169">
        <v>0</v>
      </c>
      <c r="R146" s="169">
        <f>Q146*H146</f>
        <v>0</v>
      </c>
      <c r="S146" s="169">
        <v>0</v>
      </c>
      <c r="T146" s="170">
        <f>S146*H146</f>
        <v>0</v>
      </c>
      <c r="AR146" s="18" t="s">
        <v>134</v>
      </c>
      <c r="AT146" s="18" t="s">
        <v>129</v>
      </c>
      <c r="AU146" s="18" t="s">
        <v>80</v>
      </c>
      <c r="AY146" s="18" t="s">
        <v>127</v>
      </c>
      <c r="BE146" s="171">
        <f>IF(N146="základní",J146,0)</f>
        <v>0</v>
      </c>
      <c r="BF146" s="171">
        <f>IF(N146="snížená",J146,0)</f>
        <v>0</v>
      </c>
      <c r="BG146" s="171">
        <f>IF(N146="zákl. přenesená",J146,0)</f>
        <v>0</v>
      </c>
      <c r="BH146" s="171">
        <f>IF(N146="sníž. přenesená",J146,0)</f>
        <v>0</v>
      </c>
      <c r="BI146" s="171">
        <f>IF(N146="nulová",J146,0)</f>
        <v>0</v>
      </c>
      <c r="BJ146" s="18" t="s">
        <v>21</v>
      </c>
      <c r="BK146" s="171">
        <f>ROUND(I146*H146,2)</f>
        <v>0</v>
      </c>
      <c r="BL146" s="18" t="s">
        <v>134</v>
      </c>
      <c r="BM146" s="18" t="s">
        <v>222</v>
      </c>
    </row>
    <row r="147" spans="2:51" s="12" customFormat="1" ht="13.5">
      <c r="B147" s="181"/>
      <c r="D147" s="173" t="s">
        <v>136</v>
      </c>
      <c r="E147" s="182" t="s">
        <v>3</v>
      </c>
      <c r="F147" s="183" t="s">
        <v>223</v>
      </c>
      <c r="H147" s="184">
        <v>364.287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136</v>
      </c>
      <c r="AU147" s="182" t="s">
        <v>80</v>
      </c>
      <c r="AV147" s="12" t="s">
        <v>80</v>
      </c>
      <c r="AW147" s="12" t="s">
        <v>36</v>
      </c>
      <c r="AX147" s="12" t="s">
        <v>72</v>
      </c>
      <c r="AY147" s="182" t="s">
        <v>127</v>
      </c>
    </row>
    <row r="148" spans="2:51" s="12" customFormat="1" ht="13.5">
      <c r="B148" s="181"/>
      <c r="D148" s="173" t="s">
        <v>136</v>
      </c>
      <c r="E148" s="182" t="s">
        <v>3</v>
      </c>
      <c r="F148" s="183" t="s">
        <v>224</v>
      </c>
      <c r="H148" s="184">
        <v>-227.482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136</v>
      </c>
      <c r="AU148" s="182" t="s">
        <v>80</v>
      </c>
      <c r="AV148" s="12" t="s">
        <v>80</v>
      </c>
      <c r="AW148" s="12" t="s">
        <v>36</v>
      </c>
      <c r="AX148" s="12" t="s">
        <v>72</v>
      </c>
      <c r="AY148" s="182" t="s">
        <v>127</v>
      </c>
    </row>
    <row r="149" spans="2:51" s="14" customFormat="1" ht="13.5">
      <c r="B149" s="197"/>
      <c r="D149" s="206" t="s">
        <v>136</v>
      </c>
      <c r="E149" s="210" t="s">
        <v>82</v>
      </c>
      <c r="F149" s="211" t="s">
        <v>151</v>
      </c>
      <c r="H149" s="212">
        <v>136.805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205" t="s">
        <v>136</v>
      </c>
      <c r="AU149" s="205" t="s">
        <v>80</v>
      </c>
      <c r="AV149" s="14" t="s">
        <v>134</v>
      </c>
      <c r="AW149" s="14" t="s">
        <v>36</v>
      </c>
      <c r="AX149" s="14" t="s">
        <v>21</v>
      </c>
      <c r="AY149" s="205" t="s">
        <v>127</v>
      </c>
    </row>
    <row r="150" spans="2:65" s="1" customFormat="1" ht="31.5" customHeight="1">
      <c r="B150" s="159"/>
      <c r="C150" s="160" t="s">
        <v>8</v>
      </c>
      <c r="D150" s="160" t="s">
        <v>129</v>
      </c>
      <c r="E150" s="161" t="s">
        <v>225</v>
      </c>
      <c r="F150" s="162" t="s">
        <v>226</v>
      </c>
      <c r="G150" s="163" t="s">
        <v>132</v>
      </c>
      <c r="H150" s="164">
        <v>684.025</v>
      </c>
      <c r="I150" s="165"/>
      <c r="J150" s="166">
        <f>ROUND(I150*H150,2)</f>
        <v>0</v>
      </c>
      <c r="K150" s="162" t="s">
        <v>133</v>
      </c>
      <c r="L150" s="35"/>
      <c r="M150" s="167" t="s">
        <v>3</v>
      </c>
      <c r="N150" s="168" t="s">
        <v>43</v>
      </c>
      <c r="O150" s="36"/>
      <c r="P150" s="169">
        <f>O150*H150</f>
        <v>0</v>
      </c>
      <c r="Q150" s="169">
        <v>0</v>
      </c>
      <c r="R150" s="169">
        <f>Q150*H150</f>
        <v>0</v>
      </c>
      <c r="S150" s="169">
        <v>0</v>
      </c>
      <c r="T150" s="170">
        <f>S150*H150</f>
        <v>0</v>
      </c>
      <c r="AR150" s="18" t="s">
        <v>134</v>
      </c>
      <c r="AT150" s="18" t="s">
        <v>129</v>
      </c>
      <c r="AU150" s="18" t="s">
        <v>80</v>
      </c>
      <c r="AY150" s="18" t="s">
        <v>127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18" t="s">
        <v>21</v>
      </c>
      <c r="BK150" s="171">
        <f>ROUND(I150*H150,2)</f>
        <v>0</v>
      </c>
      <c r="BL150" s="18" t="s">
        <v>134</v>
      </c>
      <c r="BM150" s="18" t="s">
        <v>227</v>
      </c>
    </row>
    <row r="151" spans="2:51" s="12" customFormat="1" ht="13.5">
      <c r="B151" s="181"/>
      <c r="D151" s="206" t="s">
        <v>136</v>
      </c>
      <c r="E151" s="207" t="s">
        <v>3</v>
      </c>
      <c r="F151" s="208" t="s">
        <v>228</v>
      </c>
      <c r="H151" s="209">
        <v>684.025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136</v>
      </c>
      <c r="AU151" s="182" t="s">
        <v>80</v>
      </c>
      <c r="AV151" s="12" t="s">
        <v>80</v>
      </c>
      <c r="AW151" s="12" t="s">
        <v>36</v>
      </c>
      <c r="AX151" s="12" t="s">
        <v>21</v>
      </c>
      <c r="AY151" s="182" t="s">
        <v>127</v>
      </c>
    </row>
    <row r="152" spans="2:65" s="1" customFormat="1" ht="22.5" customHeight="1">
      <c r="B152" s="159"/>
      <c r="C152" s="160" t="s">
        <v>229</v>
      </c>
      <c r="D152" s="160" t="s">
        <v>129</v>
      </c>
      <c r="E152" s="161" t="s">
        <v>230</v>
      </c>
      <c r="F152" s="162" t="s">
        <v>231</v>
      </c>
      <c r="G152" s="163" t="s">
        <v>132</v>
      </c>
      <c r="H152" s="164">
        <v>136.805</v>
      </c>
      <c r="I152" s="165"/>
      <c r="J152" s="166">
        <f>ROUND(I152*H152,2)</f>
        <v>0</v>
      </c>
      <c r="K152" s="162" t="s">
        <v>133</v>
      </c>
      <c r="L152" s="35"/>
      <c r="M152" s="167" t="s">
        <v>3</v>
      </c>
      <c r="N152" s="168" t="s">
        <v>43</v>
      </c>
      <c r="O152" s="36"/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AR152" s="18" t="s">
        <v>134</v>
      </c>
      <c r="AT152" s="18" t="s">
        <v>129</v>
      </c>
      <c r="AU152" s="18" t="s">
        <v>80</v>
      </c>
      <c r="AY152" s="18" t="s">
        <v>127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8" t="s">
        <v>21</v>
      </c>
      <c r="BK152" s="171">
        <f>ROUND(I152*H152,2)</f>
        <v>0</v>
      </c>
      <c r="BL152" s="18" t="s">
        <v>134</v>
      </c>
      <c r="BM152" s="18" t="s">
        <v>232</v>
      </c>
    </row>
    <row r="153" spans="2:51" s="12" customFormat="1" ht="13.5">
      <c r="B153" s="181"/>
      <c r="D153" s="206" t="s">
        <v>136</v>
      </c>
      <c r="E153" s="207" t="s">
        <v>3</v>
      </c>
      <c r="F153" s="208" t="s">
        <v>82</v>
      </c>
      <c r="H153" s="209">
        <v>136.805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136</v>
      </c>
      <c r="AU153" s="182" t="s">
        <v>80</v>
      </c>
      <c r="AV153" s="12" t="s">
        <v>80</v>
      </c>
      <c r="AW153" s="12" t="s">
        <v>36</v>
      </c>
      <c r="AX153" s="12" t="s">
        <v>21</v>
      </c>
      <c r="AY153" s="182" t="s">
        <v>127</v>
      </c>
    </row>
    <row r="154" spans="2:65" s="1" customFormat="1" ht="22.5" customHeight="1">
      <c r="B154" s="159"/>
      <c r="C154" s="160" t="s">
        <v>233</v>
      </c>
      <c r="D154" s="160" t="s">
        <v>129</v>
      </c>
      <c r="E154" s="161" t="s">
        <v>234</v>
      </c>
      <c r="F154" s="162" t="s">
        <v>235</v>
      </c>
      <c r="G154" s="163" t="s">
        <v>236</v>
      </c>
      <c r="H154" s="164">
        <v>228.464</v>
      </c>
      <c r="I154" s="165"/>
      <c r="J154" s="166">
        <f>ROUND(I154*H154,2)</f>
        <v>0</v>
      </c>
      <c r="K154" s="162" t="s">
        <v>133</v>
      </c>
      <c r="L154" s="35"/>
      <c r="M154" s="167" t="s">
        <v>3</v>
      </c>
      <c r="N154" s="168" t="s">
        <v>43</v>
      </c>
      <c r="O154" s="36"/>
      <c r="P154" s="169">
        <f>O154*H154</f>
        <v>0</v>
      </c>
      <c r="Q154" s="169">
        <v>0</v>
      </c>
      <c r="R154" s="169">
        <f>Q154*H154</f>
        <v>0</v>
      </c>
      <c r="S154" s="169">
        <v>0</v>
      </c>
      <c r="T154" s="170">
        <f>S154*H154</f>
        <v>0</v>
      </c>
      <c r="AR154" s="18" t="s">
        <v>134</v>
      </c>
      <c r="AT154" s="18" t="s">
        <v>129</v>
      </c>
      <c r="AU154" s="18" t="s">
        <v>80</v>
      </c>
      <c r="AY154" s="18" t="s">
        <v>127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8" t="s">
        <v>21</v>
      </c>
      <c r="BK154" s="171">
        <f>ROUND(I154*H154,2)</f>
        <v>0</v>
      </c>
      <c r="BL154" s="18" t="s">
        <v>134</v>
      </c>
      <c r="BM154" s="18" t="s">
        <v>237</v>
      </c>
    </row>
    <row r="155" spans="2:51" s="12" customFormat="1" ht="13.5">
      <c r="B155" s="181"/>
      <c r="D155" s="206" t="s">
        <v>136</v>
      </c>
      <c r="E155" s="207" t="s">
        <v>3</v>
      </c>
      <c r="F155" s="208" t="s">
        <v>238</v>
      </c>
      <c r="H155" s="209">
        <v>228.464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136</v>
      </c>
      <c r="AU155" s="182" t="s">
        <v>80</v>
      </c>
      <c r="AV155" s="12" t="s">
        <v>80</v>
      </c>
      <c r="AW155" s="12" t="s">
        <v>36</v>
      </c>
      <c r="AX155" s="12" t="s">
        <v>21</v>
      </c>
      <c r="AY155" s="182" t="s">
        <v>127</v>
      </c>
    </row>
    <row r="156" spans="2:65" s="1" customFormat="1" ht="22.5" customHeight="1">
      <c r="B156" s="159"/>
      <c r="C156" s="160" t="s">
        <v>88</v>
      </c>
      <c r="D156" s="160" t="s">
        <v>129</v>
      </c>
      <c r="E156" s="161" t="s">
        <v>239</v>
      </c>
      <c r="F156" s="162" t="s">
        <v>240</v>
      </c>
      <c r="G156" s="163" t="s">
        <v>132</v>
      </c>
      <c r="H156" s="164">
        <v>227.482</v>
      </c>
      <c r="I156" s="165"/>
      <c r="J156" s="166">
        <f>ROUND(I156*H156,2)</f>
        <v>0</v>
      </c>
      <c r="K156" s="162" t="s">
        <v>133</v>
      </c>
      <c r="L156" s="35"/>
      <c r="M156" s="167" t="s">
        <v>3</v>
      </c>
      <c r="N156" s="168" t="s">
        <v>43</v>
      </c>
      <c r="O156" s="36"/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AR156" s="18" t="s">
        <v>134</v>
      </c>
      <c r="AT156" s="18" t="s">
        <v>129</v>
      </c>
      <c r="AU156" s="18" t="s">
        <v>80</v>
      </c>
      <c r="AY156" s="18" t="s">
        <v>127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8" t="s">
        <v>21</v>
      </c>
      <c r="BK156" s="171">
        <f>ROUND(I156*H156,2)</f>
        <v>0</v>
      </c>
      <c r="BL156" s="18" t="s">
        <v>134</v>
      </c>
      <c r="BM156" s="18" t="s">
        <v>241</v>
      </c>
    </row>
    <row r="157" spans="2:51" s="12" customFormat="1" ht="13.5">
      <c r="B157" s="181"/>
      <c r="D157" s="173" t="s">
        <v>136</v>
      </c>
      <c r="E157" s="182" t="s">
        <v>3</v>
      </c>
      <c r="F157" s="183" t="s">
        <v>223</v>
      </c>
      <c r="H157" s="184">
        <v>364.287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2" t="s">
        <v>136</v>
      </c>
      <c r="AU157" s="182" t="s">
        <v>80</v>
      </c>
      <c r="AV157" s="12" t="s">
        <v>80</v>
      </c>
      <c r="AW157" s="12" t="s">
        <v>36</v>
      </c>
      <c r="AX157" s="12" t="s">
        <v>72</v>
      </c>
      <c r="AY157" s="182" t="s">
        <v>127</v>
      </c>
    </row>
    <row r="158" spans="2:51" s="12" customFormat="1" ht="13.5">
      <c r="B158" s="181"/>
      <c r="D158" s="173" t="s">
        <v>136</v>
      </c>
      <c r="E158" s="182" t="s">
        <v>3</v>
      </c>
      <c r="F158" s="183" t="s">
        <v>242</v>
      </c>
      <c r="H158" s="184">
        <v>-124.975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136</v>
      </c>
      <c r="AU158" s="182" t="s">
        <v>80</v>
      </c>
      <c r="AV158" s="12" t="s">
        <v>80</v>
      </c>
      <c r="AW158" s="12" t="s">
        <v>36</v>
      </c>
      <c r="AX158" s="12" t="s">
        <v>72</v>
      </c>
      <c r="AY158" s="182" t="s">
        <v>127</v>
      </c>
    </row>
    <row r="159" spans="2:51" s="12" customFormat="1" ht="13.5">
      <c r="B159" s="181"/>
      <c r="D159" s="173" t="s">
        <v>136</v>
      </c>
      <c r="E159" s="182" t="s">
        <v>3</v>
      </c>
      <c r="F159" s="183" t="s">
        <v>243</v>
      </c>
      <c r="H159" s="184">
        <v>-11.83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136</v>
      </c>
      <c r="AU159" s="182" t="s">
        <v>80</v>
      </c>
      <c r="AV159" s="12" t="s">
        <v>80</v>
      </c>
      <c r="AW159" s="12" t="s">
        <v>36</v>
      </c>
      <c r="AX159" s="12" t="s">
        <v>72</v>
      </c>
      <c r="AY159" s="182" t="s">
        <v>127</v>
      </c>
    </row>
    <row r="160" spans="2:51" s="14" customFormat="1" ht="13.5">
      <c r="B160" s="197"/>
      <c r="D160" s="206" t="s">
        <v>136</v>
      </c>
      <c r="E160" s="210" t="s">
        <v>93</v>
      </c>
      <c r="F160" s="211" t="s">
        <v>151</v>
      </c>
      <c r="H160" s="212">
        <v>227.482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205" t="s">
        <v>136</v>
      </c>
      <c r="AU160" s="205" t="s">
        <v>80</v>
      </c>
      <c r="AV160" s="14" t="s">
        <v>134</v>
      </c>
      <c r="AW160" s="14" t="s">
        <v>36</v>
      </c>
      <c r="AX160" s="14" t="s">
        <v>21</v>
      </c>
      <c r="AY160" s="205" t="s">
        <v>127</v>
      </c>
    </row>
    <row r="161" spans="2:65" s="1" customFormat="1" ht="22.5" customHeight="1">
      <c r="B161" s="159"/>
      <c r="C161" s="160" t="s">
        <v>244</v>
      </c>
      <c r="D161" s="160" t="s">
        <v>129</v>
      </c>
      <c r="E161" s="161" t="s">
        <v>245</v>
      </c>
      <c r="F161" s="162" t="s">
        <v>246</v>
      </c>
      <c r="G161" s="163" t="s">
        <v>132</v>
      </c>
      <c r="H161" s="164">
        <v>105.975</v>
      </c>
      <c r="I161" s="165"/>
      <c r="J161" s="166">
        <f>ROUND(I161*H161,2)</f>
        <v>0</v>
      </c>
      <c r="K161" s="162" t="s">
        <v>133</v>
      </c>
      <c r="L161" s="35"/>
      <c r="M161" s="167" t="s">
        <v>3</v>
      </c>
      <c r="N161" s="168" t="s">
        <v>43</v>
      </c>
      <c r="O161" s="36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AR161" s="18" t="s">
        <v>134</v>
      </c>
      <c r="AT161" s="18" t="s">
        <v>129</v>
      </c>
      <c r="AU161" s="18" t="s">
        <v>80</v>
      </c>
      <c r="AY161" s="18" t="s">
        <v>127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8" t="s">
        <v>21</v>
      </c>
      <c r="BK161" s="171">
        <f>ROUND(I161*H161,2)</f>
        <v>0</v>
      </c>
      <c r="BL161" s="18" t="s">
        <v>134</v>
      </c>
      <c r="BM161" s="18" t="s">
        <v>247</v>
      </c>
    </row>
    <row r="162" spans="2:51" s="12" customFormat="1" ht="13.5">
      <c r="B162" s="181"/>
      <c r="D162" s="173" t="s">
        <v>136</v>
      </c>
      <c r="E162" s="182" t="s">
        <v>3</v>
      </c>
      <c r="F162" s="183" t="s">
        <v>248</v>
      </c>
      <c r="H162" s="184">
        <v>47.7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136</v>
      </c>
      <c r="AU162" s="182" t="s">
        <v>80</v>
      </c>
      <c r="AV162" s="12" t="s">
        <v>80</v>
      </c>
      <c r="AW162" s="12" t="s">
        <v>36</v>
      </c>
      <c r="AX162" s="12" t="s">
        <v>72</v>
      </c>
      <c r="AY162" s="182" t="s">
        <v>127</v>
      </c>
    </row>
    <row r="163" spans="2:51" s="12" customFormat="1" ht="13.5">
      <c r="B163" s="181"/>
      <c r="D163" s="173" t="s">
        <v>136</v>
      </c>
      <c r="E163" s="182" t="s">
        <v>3</v>
      </c>
      <c r="F163" s="183" t="s">
        <v>249</v>
      </c>
      <c r="H163" s="184">
        <v>36.025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136</v>
      </c>
      <c r="AU163" s="182" t="s">
        <v>80</v>
      </c>
      <c r="AV163" s="12" t="s">
        <v>80</v>
      </c>
      <c r="AW163" s="12" t="s">
        <v>36</v>
      </c>
      <c r="AX163" s="12" t="s">
        <v>72</v>
      </c>
      <c r="AY163" s="182" t="s">
        <v>127</v>
      </c>
    </row>
    <row r="164" spans="2:51" s="12" customFormat="1" ht="13.5">
      <c r="B164" s="181"/>
      <c r="D164" s="173" t="s">
        <v>136</v>
      </c>
      <c r="E164" s="182" t="s">
        <v>3</v>
      </c>
      <c r="F164" s="183" t="s">
        <v>250</v>
      </c>
      <c r="H164" s="184">
        <v>16.35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136</v>
      </c>
      <c r="AU164" s="182" t="s">
        <v>80</v>
      </c>
      <c r="AV164" s="12" t="s">
        <v>80</v>
      </c>
      <c r="AW164" s="12" t="s">
        <v>36</v>
      </c>
      <c r="AX164" s="12" t="s">
        <v>72</v>
      </c>
      <c r="AY164" s="182" t="s">
        <v>127</v>
      </c>
    </row>
    <row r="165" spans="2:51" s="12" customFormat="1" ht="13.5">
      <c r="B165" s="181"/>
      <c r="D165" s="173" t="s">
        <v>136</v>
      </c>
      <c r="E165" s="182" t="s">
        <v>3</v>
      </c>
      <c r="F165" s="183" t="s">
        <v>251</v>
      </c>
      <c r="H165" s="184">
        <v>5.9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136</v>
      </c>
      <c r="AU165" s="182" t="s">
        <v>80</v>
      </c>
      <c r="AV165" s="12" t="s">
        <v>80</v>
      </c>
      <c r="AW165" s="12" t="s">
        <v>36</v>
      </c>
      <c r="AX165" s="12" t="s">
        <v>72</v>
      </c>
      <c r="AY165" s="182" t="s">
        <v>127</v>
      </c>
    </row>
    <row r="166" spans="2:51" s="14" customFormat="1" ht="13.5">
      <c r="B166" s="197"/>
      <c r="D166" s="206" t="s">
        <v>136</v>
      </c>
      <c r="E166" s="210" t="s">
        <v>84</v>
      </c>
      <c r="F166" s="211" t="s">
        <v>151</v>
      </c>
      <c r="H166" s="212">
        <v>105.975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205" t="s">
        <v>136</v>
      </c>
      <c r="AU166" s="205" t="s">
        <v>80</v>
      </c>
      <c r="AV166" s="14" t="s">
        <v>134</v>
      </c>
      <c r="AW166" s="14" t="s">
        <v>36</v>
      </c>
      <c r="AX166" s="14" t="s">
        <v>21</v>
      </c>
      <c r="AY166" s="205" t="s">
        <v>127</v>
      </c>
    </row>
    <row r="167" spans="2:65" s="1" customFormat="1" ht="22.5" customHeight="1">
      <c r="B167" s="159"/>
      <c r="C167" s="213" t="s">
        <v>252</v>
      </c>
      <c r="D167" s="213" t="s">
        <v>253</v>
      </c>
      <c r="E167" s="214" t="s">
        <v>254</v>
      </c>
      <c r="F167" s="215" t="s">
        <v>255</v>
      </c>
      <c r="G167" s="216" t="s">
        <v>236</v>
      </c>
      <c r="H167" s="217">
        <v>211.95</v>
      </c>
      <c r="I167" s="218"/>
      <c r="J167" s="219">
        <f>ROUND(I167*H167,2)</f>
        <v>0</v>
      </c>
      <c r="K167" s="215" t="s">
        <v>133</v>
      </c>
      <c r="L167" s="220"/>
      <c r="M167" s="221" t="s">
        <v>3</v>
      </c>
      <c r="N167" s="222" t="s">
        <v>43</v>
      </c>
      <c r="O167" s="36"/>
      <c r="P167" s="169">
        <f>O167*H167</f>
        <v>0</v>
      </c>
      <c r="Q167" s="169">
        <v>1</v>
      </c>
      <c r="R167" s="169">
        <f>Q167*H167</f>
        <v>211.95</v>
      </c>
      <c r="S167" s="169">
        <v>0</v>
      </c>
      <c r="T167" s="170">
        <f>S167*H167</f>
        <v>0</v>
      </c>
      <c r="AR167" s="18" t="s">
        <v>179</v>
      </c>
      <c r="AT167" s="18" t="s">
        <v>253</v>
      </c>
      <c r="AU167" s="18" t="s">
        <v>80</v>
      </c>
      <c r="AY167" s="18" t="s">
        <v>127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8" t="s">
        <v>21</v>
      </c>
      <c r="BK167" s="171">
        <f>ROUND(I167*H167,2)</f>
        <v>0</v>
      </c>
      <c r="BL167" s="18" t="s">
        <v>134</v>
      </c>
      <c r="BM167" s="18" t="s">
        <v>256</v>
      </c>
    </row>
    <row r="168" spans="2:51" s="12" customFormat="1" ht="13.5">
      <c r="B168" s="181"/>
      <c r="D168" s="173" t="s">
        <v>136</v>
      </c>
      <c r="F168" s="183" t="s">
        <v>257</v>
      </c>
      <c r="H168" s="184">
        <v>211.95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136</v>
      </c>
      <c r="AU168" s="182" t="s">
        <v>80</v>
      </c>
      <c r="AV168" s="12" t="s">
        <v>80</v>
      </c>
      <c r="AW168" s="12" t="s">
        <v>4</v>
      </c>
      <c r="AX168" s="12" t="s">
        <v>21</v>
      </c>
      <c r="AY168" s="182" t="s">
        <v>127</v>
      </c>
    </row>
    <row r="169" spans="2:63" s="10" customFormat="1" ht="29.25" customHeight="1">
      <c r="B169" s="145"/>
      <c r="D169" s="156" t="s">
        <v>71</v>
      </c>
      <c r="E169" s="157" t="s">
        <v>143</v>
      </c>
      <c r="F169" s="157" t="s">
        <v>258</v>
      </c>
      <c r="I169" s="148"/>
      <c r="J169" s="158">
        <f>BK169</f>
        <v>0</v>
      </c>
      <c r="L169" s="145"/>
      <c r="M169" s="150"/>
      <c r="N169" s="151"/>
      <c r="O169" s="151"/>
      <c r="P169" s="152">
        <f>SUM(P170:P171)</f>
        <v>0</v>
      </c>
      <c r="Q169" s="151"/>
      <c r="R169" s="152">
        <f>SUM(R170:R171)</f>
        <v>0</v>
      </c>
      <c r="S169" s="151"/>
      <c r="T169" s="153">
        <f>SUM(T170:T171)</f>
        <v>0</v>
      </c>
      <c r="AR169" s="146" t="s">
        <v>21</v>
      </c>
      <c r="AT169" s="154" t="s">
        <v>71</v>
      </c>
      <c r="AU169" s="154" t="s">
        <v>21</v>
      </c>
      <c r="AY169" s="146" t="s">
        <v>127</v>
      </c>
      <c r="BK169" s="155">
        <f>SUM(BK170:BK171)</f>
        <v>0</v>
      </c>
    </row>
    <row r="170" spans="2:65" s="1" customFormat="1" ht="22.5" customHeight="1">
      <c r="B170" s="159"/>
      <c r="C170" s="160" t="s">
        <v>259</v>
      </c>
      <c r="D170" s="160" t="s">
        <v>129</v>
      </c>
      <c r="E170" s="161" t="s">
        <v>260</v>
      </c>
      <c r="F170" s="162" t="s">
        <v>261</v>
      </c>
      <c r="G170" s="163" t="s">
        <v>262</v>
      </c>
      <c r="H170" s="164">
        <v>190</v>
      </c>
      <c r="I170" s="165"/>
      <c r="J170" s="166">
        <f>ROUND(I170*H170,2)</f>
        <v>0</v>
      </c>
      <c r="K170" s="162" t="s">
        <v>133</v>
      </c>
      <c r="L170" s="35"/>
      <c r="M170" s="167" t="s">
        <v>3</v>
      </c>
      <c r="N170" s="168" t="s">
        <v>43</v>
      </c>
      <c r="O170" s="36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AR170" s="18" t="s">
        <v>134</v>
      </c>
      <c r="AT170" s="18" t="s">
        <v>129</v>
      </c>
      <c r="AU170" s="18" t="s">
        <v>80</v>
      </c>
      <c r="AY170" s="18" t="s">
        <v>127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8" t="s">
        <v>21</v>
      </c>
      <c r="BK170" s="171">
        <f>ROUND(I170*H170,2)</f>
        <v>0</v>
      </c>
      <c r="BL170" s="18" t="s">
        <v>134</v>
      </c>
      <c r="BM170" s="18" t="s">
        <v>263</v>
      </c>
    </row>
    <row r="171" spans="2:51" s="12" customFormat="1" ht="13.5">
      <c r="B171" s="181"/>
      <c r="D171" s="173" t="s">
        <v>136</v>
      </c>
      <c r="E171" s="182" t="s">
        <v>3</v>
      </c>
      <c r="F171" s="183" t="s">
        <v>264</v>
      </c>
      <c r="H171" s="184">
        <v>190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136</v>
      </c>
      <c r="AU171" s="182" t="s">
        <v>80</v>
      </c>
      <c r="AV171" s="12" t="s">
        <v>80</v>
      </c>
      <c r="AW171" s="12" t="s">
        <v>36</v>
      </c>
      <c r="AX171" s="12" t="s">
        <v>21</v>
      </c>
      <c r="AY171" s="182" t="s">
        <v>127</v>
      </c>
    </row>
    <row r="172" spans="2:63" s="10" customFormat="1" ht="29.25" customHeight="1">
      <c r="B172" s="145"/>
      <c r="D172" s="156" t="s">
        <v>71</v>
      </c>
      <c r="E172" s="157" t="s">
        <v>134</v>
      </c>
      <c r="F172" s="157" t="s">
        <v>265</v>
      </c>
      <c r="I172" s="148"/>
      <c r="J172" s="158">
        <f>BK172</f>
        <v>0</v>
      </c>
      <c r="L172" s="145"/>
      <c r="M172" s="150"/>
      <c r="N172" s="151"/>
      <c r="O172" s="151"/>
      <c r="P172" s="152">
        <f>SUM(P173:P174)</f>
        <v>0</v>
      </c>
      <c r="Q172" s="151"/>
      <c r="R172" s="152">
        <f>SUM(R173:R174)</f>
        <v>0</v>
      </c>
      <c r="S172" s="151"/>
      <c r="T172" s="153">
        <f>SUM(T173:T174)</f>
        <v>0</v>
      </c>
      <c r="AR172" s="146" t="s">
        <v>21</v>
      </c>
      <c r="AT172" s="154" t="s">
        <v>71</v>
      </c>
      <c r="AU172" s="154" t="s">
        <v>21</v>
      </c>
      <c r="AY172" s="146" t="s">
        <v>127</v>
      </c>
      <c r="BK172" s="155">
        <f>SUM(BK173:BK174)</f>
        <v>0</v>
      </c>
    </row>
    <row r="173" spans="2:65" s="1" customFormat="1" ht="22.5" customHeight="1">
      <c r="B173" s="159"/>
      <c r="C173" s="160" t="s">
        <v>266</v>
      </c>
      <c r="D173" s="160" t="s">
        <v>129</v>
      </c>
      <c r="E173" s="161" t="s">
        <v>267</v>
      </c>
      <c r="F173" s="162" t="s">
        <v>268</v>
      </c>
      <c r="G173" s="163" t="s">
        <v>132</v>
      </c>
      <c r="H173" s="164">
        <v>19</v>
      </c>
      <c r="I173" s="165"/>
      <c r="J173" s="166">
        <f>ROUND(I173*H173,2)</f>
        <v>0</v>
      </c>
      <c r="K173" s="162" t="s">
        <v>133</v>
      </c>
      <c r="L173" s="35"/>
      <c r="M173" s="167" t="s">
        <v>3</v>
      </c>
      <c r="N173" s="168" t="s">
        <v>43</v>
      </c>
      <c r="O173" s="36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AR173" s="18" t="s">
        <v>134</v>
      </c>
      <c r="AT173" s="18" t="s">
        <v>129</v>
      </c>
      <c r="AU173" s="18" t="s">
        <v>80</v>
      </c>
      <c r="AY173" s="18" t="s">
        <v>127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8" t="s">
        <v>21</v>
      </c>
      <c r="BK173" s="171">
        <f>ROUND(I173*H173,2)</f>
        <v>0</v>
      </c>
      <c r="BL173" s="18" t="s">
        <v>134</v>
      </c>
      <c r="BM173" s="18" t="s">
        <v>269</v>
      </c>
    </row>
    <row r="174" spans="2:51" s="12" customFormat="1" ht="13.5">
      <c r="B174" s="181"/>
      <c r="D174" s="173" t="s">
        <v>136</v>
      </c>
      <c r="E174" s="182" t="s">
        <v>87</v>
      </c>
      <c r="F174" s="183" t="s">
        <v>270</v>
      </c>
      <c r="H174" s="184">
        <v>19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136</v>
      </c>
      <c r="AU174" s="182" t="s">
        <v>80</v>
      </c>
      <c r="AV174" s="12" t="s">
        <v>80</v>
      </c>
      <c r="AW174" s="12" t="s">
        <v>36</v>
      </c>
      <c r="AX174" s="12" t="s">
        <v>21</v>
      </c>
      <c r="AY174" s="182" t="s">
        <v>127</v>
      </c>
    </row>
    <row r="175" spans="2:63" s="10" customFormat="1" ht="29.25" customHeight="1">
      <c r="B175" s="145"/>
      <c r="D175" s="156" t="s">
        <v>71</v>
      </c>
      <c r="E175" s="157" t="s">
        <v>179</v>
      </c>
      <c r="F175" s="157" t="s">
        <v>271</v>
      </c>
      <c r="I175" s="148"/>
      <c r="J175" s="158">
        <f>BK175</f>
        <v>0</v>
      </c>
      <c r="L175" s="145"/>
      <c r="M175" s="150"/>
      <c r="N175" s="151"/>
      <c r="O175" s="151"/>
      <c r="P175" s="152">
        <f>SUM(P176:P201)</f>
        <v>0</v>
      </c>
      <c r="Q175" s="151"/>
      <c r="R175" s="152">
        <f>SUM(R176:R201)</f>
        <v>22.51757</v>
      </c>
      <c r="S175" s="151"/>
      <c r="T175" s="153">
        <f>SUM(T176:T201)</f>
        <v>0</v>
      </c>
      <c r="AR175" s="146" t="s">
        <v>21</v>
      </c>
      <c r="AT175" s="154" t="s">
        <v>71</v>
      </c>
      <c r="AU175" s="154" t="s">
        <v>21</v>
      </c>
      <c r="AY175" s="146" t="s">
        <v>127</v>
      </c>
      <c r="BK175" s="155">
        <f>SUM(BK176:BK201)</f>
        <v>0</v>
      </c>
    </row>
    <row r="176" spans="2:65" s="1" customFormat="1" ht="22.5" customHeight="1">
      <c r="B176" s="159"/>
      <c r="C176" s="160" t="s">
        <v>272</v>
      </c>
      <c r="D176" s="160" t="s">
        <v>129</v>
      </c>
      <c r="E176" s="161" t="s">
        <v>273</v>
      </c>
      <c r="F176" s="162" t="s">
        <v>274</v>
      </c>
      <c r="G176" s="163" t="s">
        <v>262</v>
      </c>
      <c r="H176" s="164">
        <v>44.5</v>
      </c>
      <c r="I176" s="165"/>
      <c r="J176" s="166">
        <f>ROUND(I176*H176,2)</f>
        <v>0</v>
      </c>
      <c r="K176" s="162" t="s">
        <v>133</v>
      </c>
      <c r="L176" s="35"/>
      <c r="M176" s="167" t="s">
        <v>3</v>
      </c>
      <c r="N176" s="168" t="s">
        <v>43</v>
      </c>
      <c r="O176" s="36"/>
      <c r="P176" s="169">
        <f>O176*H176</f>
        <v>0</v>
      </c>
      <c r="Q176" s="169">
        <v>0.0033</v>
      </c>
      <c r="R176" s="169">
        <f>Q176*H176</f>
        <v>0.14685</v>
      </c>
      <c r="S176" s="169">
        <v>0</v>
      </c>
      <c r="T176" s="170">
        <f>S176*H176</f>
        <v>0</v>
      </c>
      <c r="AR176" s="18" t="s">
        <v>134</v>
      </c>
      <c r="AT176" s="18" t="s">
        <v>129</v>
      </c>
      <c r="AU176" s="18" t="s">
        <v>80</v>
      </c>
      <c r="AY176" s="18" t="s">
        <v>127</v>
      </c>
      <c r="BE176" s="171">
        <f>IF(N176="základní",J176,0)</f>
        <v>0</v>
      </c>
      <c r="BF176" s="171">
        <f>IF(N176="snížená",J176,0)</f>
        <v>0</v>
      </c>
      <c r="BG176" s="171">
        <f>IF(N176="zákl. přenesená",J176,0)</f>
        <v>0</v>
      </c>
      <c r="BH176" s="171">
        <f>IF(N176="sníž. přenesená",J176,0)</f>
        <v>0</v>
      </c>
      <c r="BI176" s="171">
        <f>IF(N176="nulová",J176,0)</f>
        <v>0</v>
      </c>
      <c r="BJ176" s="18" t="s">
        <v>21</v>
      </c>
      <c r="BK176" s="171">
        <f>ROUND(I176*H176,2)</f>
        <v>0</v>
      </c>
      <c r="BL176" s="18" t="s">
        <v>134</v>
      </c>
      <c r="BM176" s="18" t="s">
        <v>275</v>
      </c>
    </row>
    <row r="177" spans="2:51" s="12" customFormat="1" ht="13.5">
      <c r="B177" s="181"/>
      <c r="D177" s="206" t="s">
        <v>136</v>
      </c>
      <c r="E177" s="207" t="s">
        <v>3</v>
      </c>
      <c r="F177" s="208" t="s">
        <v>276</v>
      </c>
      <c r="H177" s="209">
        <v>44.5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136</v>
      </c>
      <c r="AU177" s="182" t="s">
        <v>80</v>
      </c>
      <c r="AV177" s="12" t="s">
        <v>80</v>
      </c>
      <c r="AW177" s="12" t="s">
        <v>36</v>
      </c>
      <c r="AX177" s="12" t="s">
        <v>21</v>
      </c>
      <c r="AY177" s="182" t="s">
        <v>127</v>
      </c>
    </row>
    <row r="178" spans="2:65" s="1" customFormat="1" ht="22.5" customHeight="1">
      <c r="B178" s="159"/>
      <c r="C178" s="160" t="s">
        <v>277</v>
      </c>
      <c r="D178" s="160" t="s">
        <v>129</v>
      </c>
      <c r="E178" s="161" t="s">
        <v>278</v>
      </c>
      <c r="F178" s="162" t="s">
        <v>279</v>
      </c>
      <c r="G178" s="163" t="s">
        <v>262</v>
      </c>
      <c r="H178" s="164">
        <v>65.5</v>
      </c>
      <c r="I178" s="165"/>
      <c r="J178" s="166">
        <f aca="true" t="shared" si="0" ref="J178:J186">ROUND(I178*H178,2)</f>
        <v>0</v>
      </c>
      <c r="K178" s="162" t="s">
        <v>133</v>
      </c>
      <c r="L178" s="35"/>
      <c r="M178" s="167" t="s">
        <v>3</v>
      </c>
      <c r="N178" s="168" t="s">
        <v>43</v>
      </c>
      <c r="O178" s="36"/>
      <c r="P178" s="169">
        <f aca="true" t="shared" si="1" ref="P178:P186">O178*H178</f>
        <v>0</v>
      </c>
      <c r="Q178" s="169">
        <v>0.00724</v>
      </c>
      <c r="R178" s="169">
        <f aca="true" t="shared" si="2" ref="R178:R186">Q178*H178</f>
        <v>0.47422</v>
      </c>
      <c r="S178" s="169">
        <v>0</v>
      </c>
      <c r="T178" s="170">
        <f aca="true" t="shared" si="3" ref="T178:T186">S178*H178</f>
        <v>0</v>
      </c>
      <c r="AR178" s="18" t="s">
        <v>134</v>
      </c>
      <c r="AT178" s="18" t="s">
        <v>129</v>
      </c>
      <c r="AU178" s="18" t="s">
        <v>80</v>
      </c>
      <c r="AY178" s="18" t="s">
        <v>127</v>
      </c>
      <c r="BE178" s="171">
        <f aca="true" t="shared" si="4" ref="BE178:BE186">IF(N178="základní",J178,0)</f>
        <v>0</v>
      </c>
      <c r="BF178" s="171">
        <f aca="true" t="shared" si="5" ref="BF178:BF186">IF(N178="snížená",J178,0)</f>
        <v>0</v>
      </c>
      <c r="BG178" s="171">
        <f aca="true" t="shared" si="6" ref="BG178:BG186">IF(N178="zákl. přenesená",J178,0)</f>
        <v>0</v>
      </c>
      <c r="BH178" s="171">
        <f aca="true" t="shared" si="7" ref="BH178:BH186">IF(N178="sníž. přenesená",J178,0)</f>
        <v>0</v>
      </c>
      <c r="BI178" s="171">
        <f aca="true" t="shared" si="8" ref="BI178:BI186">IF(N178="nulová",J178,0)</f>
        <v>0</v>
      </c>
      <c r="BJ178" s="18" t="s">
        <v>21</v>
      </c>
      <c r="BK178" s="171">
        <f aca="true" t="shared" si="9" ref="BK178:BK186">ROUND(I178*H178,2)</f>
        <v>0</v>
      </c>
      <c r="BL178" s="18" t="s">
        <v>134</v>
      </c>
      <c r="BM178" s="18" t="s">
        <v>280</v>
      </c>
    </row>
    <row r="179" spans="2:65" s="1" customFormat="1" ht="22.5" customHeight="1">
      <c r="B179" s="159"/>
      <c r="C179" s="160" t="s">
        <v>281</v>
      </c>
      <c r="D179" s="160" t="s">
        <v>129</v>
      </c>
      <c r="E179" s="161" t="s">
        <v>282</v>
      </c>
      <c r="F179" s="162" t="s">
        <v>283</v>
      </c>
      <c r="G179" s="163" t="s">
        <v>262</v>
      </c>
      <c r="H179" s="164">
        <v>80</v>
      </c>
      <c r="I179" s="165"/>
      <c r="J179" s="166">
        <f t="shared" si="0"/>
        <v>0</v>
      </c>
      <c r="K179" s="162" t="s">
        <v>133</v>
      </c>
      <c r="L179" s="35"/>
      <c r="M179" s="167" t="s">
        <v>3</v>
      </c>
      <c r="N179" s="168" t="s">
        <v>43</v>
      </c>
      <c r="O179" s="36"/>
      <c r="P179" s="169">
        <f t="shared" si="1"/>
        <v>0</v>
      </c>
      <c r="Q179" s="169">
        <v>0.01146</v>
      </c>
      <c r="R179" s="169">
        <f t="shared" si="2"/>
        <v>0.9168</v>
      </c>
      <c r="S179" s="169">
        <v>0</v>
      </c>
      <c r="T179" s="170">
        <f t="shared" si="3"/>
        <v>0</v>
      </c>
      <c r="AR179" s="18" t="s">
        <v>134</v>
      </c>
      <c r="AT179" s="18" t="s">
        <v>129</v>
      </c>
      <c r="AU179" s="18" t="s">
        <v>80</v>
      </c>
      <c r="AY179" s="18" t="s">
        <v>127</v>
      </c>
      <c r="BE179" s="171">
        <f t="shared" si="4"/>
        <v>0</v>
      </c>
      <c r="BF179" s="171">
        <f t="shared" si="5"/>
        <v>0</v>
      </c>
      <c r="BG179" s="171">
        <f t="shared" si="6"/>
        <v>0</v>
      </c>
      <c r="BH179" s="171">
        <f t="shared" si="7"/>
        <v>0</v>
      </c>
      <c r="BI179" s="171">
        <f t="shared" si="8"/>
        <v>0</v>
      </c>
      <c r="BJ179" s="18" t="s">
        <v>21</v>
      </c>
      <c r="BK179" s="171">
        <f t="shared" si="9"/>
        <v>0</v>
      </c>
      <c r="BL179" s="18" t="s">
        <v>134</v>
      </c>
      <c r="BM179" s="18" t="s">
        <v>284</v>
      </c>
    </row>
    <row r="180" spans="2:65" s="1" customFormat="1" ht="31.5" customHeight="1">
      <c r="B180" s="159"/>
      <c r="C180" s="160" t="s">
        <v>285</v>
      </c>
      <c r="D180" s="160" t="s">
        <v>129</v>
      </c>
      <c r="E180" s="161" t="s">
        <v>286</v>
      </c>
      <c r="F180" s="162" t="s">
        <v>287</v>
      </c>
      <c r="G180" s="163" t="s">
        <v>288</v>
      </c>
      <c r="H180" s="164">
        <v>11</v>
      </c>
      <c r="I180" s="165"/>
      <c r="J180" s="166">
        <f t="shared" si="0"/>
        <v>0</v>
      </c>
      <c r="K180" s="162" t="s">
        <v>133</v>
      </c>
      <c r="L180" s="35"/>
      <c r="M180" s="167" t="s">
        <v>3</v>
      </c>
      <c r="N180" s="168" t="s">
        <v>43</v>
      </c>
      <c r="O180" s="36"/>
      <c r="P180" s="169">
        <f t="shared" si="1"/>
        <v>0</v>
      </c>
      <c r="Q180" s="169">
        <v>1E-05</v>
      </c>
      <c r="R180" s="169">
        <f t="shared" si="2"/>
        <v>0.00011</v>
      </c>
      <c r="S180" s="169">
        <v>0</v>
      </c>
      <c r="T180" s="170">
        <f t="shared" si="3"/>
        <v>0</v>
      </c>
      <c r="AR180" s="18" t="s">
        <v>134</v>
      </c>
      <c r="AT180" s="18" t="s">
        <v>129</v>
      </c>
      <c r="AU180" s="18" t="s">
        <v>80</v>
      </c>
      <c r="AY180" s="18" t="s">
        <v>127</v>
      </c>
      <c r="BE180" s="171">
        <f t="shared" si="4"/>
        <v>0</v>
      </c>
      <c r="BF180" s="171">
        <f t="shared" si="5"/>
        <v>0</v>
      </c>
      <c r="BG180" s="171">
        <f t="shared" si="6"/>
        <v>0</v>
      </c>
      <c r="BH180" s="171">
        <f t="shared" si="7"/>
        <v>0</v>
      </c>
      <c r="BI180" s="171">
        <f t="shared" si="8"/>
        <v>0</v>
      </c>
      <c r="BJ180" s="18" t="s">
        <v>21</v>
      </c>
      <c r="BK180" s="171">
        <f t="shared" si="9"/>
        <v>0</v>
      </c>
      <c r="BL180" s="18" t="s">
        <v>134</v>
      </c>
      <c r="BM180" s="18" t="s">
        <v>289</v>
      </c>
    </row>
    <row r="181" spans="2:65" s="1" customFormat="1" ht="22.5" customHeight="1">
      <c r="B181" s="159"/>
      <c r="C181" s="213" t="s">
        <v>290</v>
      </c>
      <c r="D181" s="213" t="s">
        <v>253</v>
      </c>
      <c r="E181" s="214" t="s">
        <v>291</v>
      </c>
      <c r="F181" s="215" t="s">
        <v>292</v>
      </c>
      <c r="G181" s="216" t="s">
        <v>288</v>
      </c>
      <c r="H181" s="217">
        <v>11</v>
      </c>
      <c r="I181" s="218"/>
      <c r="J181" s="219">
        <f t="shared" si="0"/>
        <v>0</v>
      </c>
      <c r="K181" s="215" t="s">
        <v>133</v>
      </c>
      <c r="L181" s="220"/>
      <c r="M181" s="221" t="s">
        <v>3</v>
      </c>
      <c r="N181" s="222" t="s">
        <v>43</v>
      </c>
      <c r="O181" s="36"/>
      <c r="P181" s="169">
        <f t="shared" si="1"/>
        <v>0</v>
      </c>
      <c r="Q181" s="169">
        <v>0.00125</v>
      </c>
      <c r="R181" s="169">
        <f t="shared" si="2"/>
        <v>0.01375</v>
      </c>
      <c r="S181" s="169">
        <v>0</v>
      </c>
      <c r="T181" s="170">
        <f t="shared" si="3"/>
        <v>0</v>
      </c>
      <c r="AR181" s="18" t="s">
        <v>179</v>
      </c>
      <c r="AT181" s="18" t="s">
        <v>253</v>
      </c>
      <c r="AU181" s="18" t="s">
        <v>80</v>
      </c>
      <c r="AY181" s="18" t="s">
        <v>127</v>
      </c>
      <c r="BE181" s="171">
        <f t="shared" si="4"/>
        <v>0</v>
      </c>
      <c r="BF181" s="171">
        <f t="shared" si="5"/>
        <v>0</v>
      </c>
      <c r="BG181" s="171">
        <f t="shared" si="6"/>
        <v>0</v>
      </c>
      <c r="BH181" s="171">
        <f t="shared" si="7"/>
        <v>0</v>
      </c>
      <c r="BI181" s="171">
        <f t="shared" si="8"/>
        <v>0</v>
      </c>
      <c r="BJ181" s="18" t="s">
        <v>21</v>
      </c>
      <c r="BK181" s="171">
        <f t="shared" si="9"/>
        <v>0</v>
      </c>
      <c r="BL181" s="18" t="s">
        <v>134</v>
      </c>
      <c r="BM181" s="18" t="s">
        <v>293</v>
      </c>
    </row>
    <row r="182" spans="2:65" s="1" customFormat="1" ht="31.5" customHeight="1">
      <c r="B182" s="159"/>
      <c r="C182" s="160" t="s">
        <v>294</v>
      </c>
      <c r="D182" s="160" t="s">
        <v>129</v>
      </c>
      <c r="E182" s="161" t="s">
        <v>295</v>
      </c>
      <c r="F182" s="162" t="s">
        <v>296</v>
      </c>
      <c r="G182" s="163" t="s">
        <v>288</v>
      </c>
      <c r="H182" s="164">
        <v>5</v>
      </c>
      <c r="I182" s="165"/>
      <c r="J182" s="166">
        <f t="shared" si="0"/>
        <v>0</v>
      </c>
      <c r="K182" s="162" t="s">
        <v>133</v>
      </c>
      <c r="L182" s="35"/>
      <c r="M182" s="167" t="s">
        <v>3</v>
      </c>
      <c r="N182" s="168" t="s">
        <v>43</v>
      </c>
      <c r="O182" s="36"/>
      <c r="P182" s="169">
        <f t="shared" si="1"/>
        <v>0</v>
      </c>
      <c r="Q182" s="169">
        <v>2E-05</v>
      </c>
      <c r="R182" s="169">
        <f t="shared" si="2"/>
        <v>0.0001</v>
      </c>
      <c r="S182" s="169">
        <v>0</v>
      </c>
      <c r="T182" s="170">
        <f t="shared" si="3"/>
        <v>0</v>
      </c>
      <c r="AR182" s="18" t="s">
        <v>134</v>
      </c>
      <c r="AT182" s="18" t="s">
        <v>129</v>
      </c>
      <c r="AU182" s="18" t="s">
        <v>80</v>
      </c>
      <c r="AY182" s="18" t="s">
        <v>127</v>
      </c>
      <c r="BE182" s="171">
        <f t="shared" si="4"/>
        <v>0</v>
      </c>
      <c r="BF182" s="171">
        <f t="shared" si="5"/>
        <v>0</v>
      </c>
      <c r="BG182" s="171">
        <f t="shared" si="6"/>
        <v>0</v>
      </c>
      <c r="BH182" s="171">
        <f t="shared" si="7"/>
        <v>0</v>
      </c>
      <c r="BI182" s="171">
        <f t="shared" si="8"/>
        <v>0</v>
      </c>
      <c r="BJ182" s="18" t="s">
        <v>21</v>
      </c>
      <c r="BK182" s="171">
        <f t="shared" si="9"/>
        <v>0</v>
      </c>
      <c r="BL182" s="18" t="s">
        <v>134</v>
      </c>
      <c r="BM182" s="18" t="s">
        <v>297</v>
      </c>
    </row>
    <row r="183" spans="2:65" s="1" customFormat="1" ht="22.5" customHeight="1">
      <c r="B183" s="159"/>
      <c r="C183" s="213" t="s">
        <v>298</v>
      </c>
      <c r="D183" s="213" t="s">
        <v>253</v>
      </c>
      <c r="E183" s="214" t="s">
        <v>299</v>
      </c>
      <c r="F183" s="215" t="s">
        <v>300</v>
      </c>
      <c r="G183" s="216" t="s">
        <v>288</v>
      </c>
      <c r="H183" s="217">
        <v>5</v>
      </c>
      <c r="I183" s="218"/>
      <c r="J183" s="219">
        <f t="shared" si="0"/>
        <v>0</v>
      </c>
      <c r="K183" s="215" t="s">
        <v>133</v>
      </c>
      <c r="L183" s="220"/>
      <c r="M183" s="221" t="s">
        <v>3</v>
      </c>
      <c r="N183" s="222" t="s">
        <v>43</v>
      </c>
      <c r="O183" s="36"/>
      <c r="P183" s="169">
        <f t="shared" si="1"/>
        <v>0</v>
      </c>
      <c r="Q183" s="169">
        <v>0.00445</v>
      </c>
      <c r="R183" s="169">
        <f t="shared" si="2"/>
        <v>0.02225</v>
      </c>
      <c r="S183" s="169">
        <v>0</v>
      </c>
      <c r="T183" s="170">
        <f t="shared" si="3"/>
        <v>0</v>
      </c>
      <c r="AR183" s="18" t="s">
        <v>179</v>
      </c>
      <c r="AT183" s="18" t="s">
        <v>253</v>
      </c>
      <c r="AU183" s="18" t="s">
        <v>80</v>
      </c>
      <c r="AY183" s="18" t="s">
        <v>127</v>
      </c>
      <c r="BE183" s="171">
        <f t="shared" si="4"/>
        <v>0</v>
      </c>
      <c r="BF183" s="171">
        <f t="shared" si="5"/>
        <v>0</v>
      </c>
      <c r="BG183" s="171">
        <f t="shared" si="6"/>
        <v>0</v>
      </c>
      <c r="BH183" s="171">
        <f t="shared" si="7"/>
        <v>0</v>
      </c>
      <c r="BI183" s="171">
        <f t="shared" si="8"/>
        <v>0</v>
      </c>
      <c r="BJ183" s="18" t="s">
        <v>21</v>
      </c>
      <c r="BK183" s="171">
        <f t="shared" si="9"/>
        <v>0</v>
      </c>
      <c r="BL183" s="18" t="s">
        <v>134</v>
      </c>
      <c r="BM183" s="18" t="s">
        <v>301</v>
      </c>
    </row>
    <row r="184" spans="2:65" s="1" customFormat="1" ht="31.5" customHeight="1">
      <c r="B184" s="159"/>
      <c r="C184" s="160" t="s">
        <v>302</v>
      </c>
      <c r="D184" s="160" t="s">
        <v>129</v>
      </c>
      <c r="E184" s="161" t="s">
        <v>303</v>
      </c>
      <c r="F184" s="162" t="s">
        <v>304</v>
      </c>
      <c r="G184" s="163" t="s">
        <v>288</v>
      </c>
      <c r="H184" s="164">
        <v>6</v>
      </c>
      <c r="I184" s="165"/>
      <c r="J184" s="166">
        <f t="shared" si="0"/>
        <v>0</v>
      </c>
      <c r="K184" s="162" t="s">
        <v>133</v>
      </c>
      <c r="L184" s="35"/>
      <c r="M184" s="167" t="s">
        <v>3</v>
      </c>
      <c r="N184" s="168" t="s">
        <v>43</v>
      </c>
      <c r="O184" s="36"/>
      <c r="P184" s="169">
        <f t="shared" si="1"/>
        <v>0</v>
      </c>
      <c r="Q184" s="169">
        <v>2E-05</v>
      </c>
      <c r="R184" s="169">
        <f t="shared" si="2"/>
        <v>0.00012000000000000002</v>
      </c>
      <c r="S184" s="169">
        <v>0</v>
      </c>
      <c r="T184" s="170">
        <f t="shared" si="3"/>
        <v>0</v>
      </c>
      <c r="AR184" s="18" t="s">
        <v>134</v>
      </c>
      <c r="AT184" s="18" t="s">
        <v>129</v>
      </c>
      <c r="AU184" s="18" t="s">
        <v>80</v>
      </c>
      <c r="AY184" s="18" t="s">
        <v>127</v>
      </c>
      <c r="BE184" s="171">
        <f t="shared" si="4"/>
        <v>0</v>
      </c>
      <c r="BF184" s="171">
        <f t="shared" si="5"/>
        <v>0</v>
      </c>
      <c r="BG184" s="171">
        <f t="shared" si="6"/>
        <v>0</v>
      </c>
      <c r="BH184" s="171">
        <f t="shared" si="7"/>
        <v>0</v>
      </c>
      <c r="BI184" s="171">
        <f t="shared" si="8"/>
        <v>0</v>
      </c>
      <c r="BJ184" s="18" t="s">
        <v>21</v>
      </c>
      <c r="BK184" s="171">
        <f t="shared" si="9"/>
        <v>0</v>
      </c>
      <c r="BL184" s="18" t="s">
        <v>134</v>
      </c>
      <c r="BM184" s="18" t="s">
        <v>305</v>
      </c>
    </row>
    <row r="185" spans="2:65" s="1" customFormat="1" ht="22.5" customHeight="1">
      <c r="B185" s="159"/>
      <c r="C185" s="213" t="s">
        <v>306</v>
      </c>
      <c r="D185" s="213" t="s">
        <v>253</v>
      </c>
      <c r="E185" s="214" t="s">
        <v>307</v>
      </c>
      <c r="F185" s="215" t="s">
        <v>308</v>
      </c>
      <c r="G185" s="216" t="s">
        <v>288</v>
      </c>
      <c r="H185" s="217">
        <v>6</v>
      </c>
      <c r="I185" s="218"/>
      <c r="J185" s="219">
        <f t="shared" si="0"/>
        <v>0</v>
      </c>
      <c r="K185" s="215" t="s">
        <v>133</v>
      </c>
      <c r="L185" s="220"/>
      <c r="M185" s="221" t="s">
        <v>3</v>
      </c>
      <c r="N185" s="222" t="s">
        <v>43</v>
      </c>
      <c r="O185" s="36"/>
      <c r="P185" s="169">
        <f t="shared" si="1"/>
        <v>0</v>
      </c>
      <c r="Q185" s="169">
        <v>0.0085</v>
      </c>
      <c r="R185" s="169">
        <f t="shared" si="2"/>
        <v>0.051000000000000004</v>
      </c>
      <c r="S185" s="169">
        <v>0</v>
      </c>
      <c r="T185" s="170">
        <f t="shared" si="3"/>
        <v>0</v>
      </c>
      <c r="AR185" s="18" t="s">
        <v>179</v>
      </c>
      <c r="AT185" s="18" t="s">
        <v>253</v>
      </c>
      <c r="AU185" s="18" t="s">
        <v>80</v>
      </c>
      <c r="AY185" s="18" t="s">
        <v>127</v>
      </c>
      <c r="BE185" s="171">
        <f t="shared" si="4"/>
        <v>0</v>
      </c>
      <c r="BF185" s="171">
        <f t="shared" si="5"/>
        <v>0</v>
      </c>
      <c r="BG185" s="171">
        <f t="shared" si="6"/>
        <v>0</v>
      </c>
      <c r="BH185" s="171">
        <f t="shared" si="7"/>
        <v>0</v>
      </c>
      <c r="BI185" s="171">
        <f t="shared" si="8"/>
        <v>0</v>
      </c>
      <c r="BJ185" s="18" t="s">
        <v>21</v>
      </c>
      <c r="BK185" s="171">
        <f t="shared" si="9"/>
        <v>0</v>
      </c>
      <c r="BL185" s="18" t="s">
        <v>134</v>
      </c>
      <c r="BM185" s="18" t="s">
        <v>309</v>
      </c>
    </row>
    <row r="186" spans="2:65" s="1" customFormat="1" ht="22.5" customHeight="1">
      <c r="B186" s="159"/>
      <c r="C186" s="160" t="s">
        <v>310</v>
      </c>
      <c r="D186" s="160" t="s">
        <v>129</v>
      </c>
      <c r="E186" s="161" t="s">
        <v>311</v>
      </c>
      <c r="F186" s="162" t="s">
        <v>312</v>
      </c>
      <c r="G186" s="163" t="s">
        <v>262</v>
      </c>
      <c r="H186" s="164">
        <v>44.5</v>
      </c>
      <c r="I186" s="165"/>
      <c r="J186" s="166">
        <f t="shared" si="0"/>
        <v>0</v>
      </c>
      <c r="K186" s="162" t="s">
        <v>133</v>
      </c>
      <c r="L186" s="35"/>
      <c r="M186" s="167" t="s">
        <v>3</v>
      </c>
      <c r="N186" s="168" t="s">
        <v>43</v>
      </c>
      <c r="O186" s="36"/>
      <c r="P186" s="169">
        <f t="shared" si="1"/>
        <v>0</v>
      </c>
      <c r="Q186" s="169">
        <v>0</v>
      </c>
      <c r="R186" s="169">
        <f t="shared" si="2"/>
        <v>0</v>
      </c>
      <c r="S186" s="169">
        <v>0</v>
      </c>
      <c r="T186" s="170">
        <f t="shared" si="3"/>
        <v>0</v>
      </c>
      <c r="AR186" s="18" t="s">
        <v>134</v>
      </c>
      <c r="AT186" s="18" t="s">
        <v>129</v>
      </c>
      <c r="AU186" s="18" t="s">
        <v>80</v>
      </c>
      <c r="AY186" s="18" t="s">
        <v>127</v>
      </c>
      <c r="BE186" s="171">
        <f t="shared" si="4"/>
        <v>0</v>
      </c>
      <c r="BF186" s="171">
        <f t="shared" si="5"/>
        <v>0</v>
      </c>
      <c r="BG186" s="171">
        <f t="shared" si="6"/>
        <v>0</v>
      </c>
      <c r="BH186" s="171">
        <f t="shared" si="7"/>
        <v>0</v>
      </c>
      <c r="BI186" s="171">
        <f t="shared" si="8"/>
        <v>0</v>
      </c>
      <c r="BJ186" s="18" t="s">
        <v>21</v>
      </c>
      <c r="BK186" s="171">
        <f t="shared" si="9"/>
        <v>0</v>
      </c>
      <c r="BL186" s="18" t="s">
        <v>134</v>
      </c>
      <c r="BM186" s="18" t="s">
        <v>313</v>
      </c>
    </row>
    <row r="187" spans="2:51" s="12" customFormat="1" ht="13.5">
      <c r="B187" s="181"/>
      <c r="D187" s="206" t="s">
        <v>136</v>
      </c>
      <c r="E187" s="207" t="s">
        <v>3</v>
      </c>
      <c r="F187" s="208" t="s">
        <v>276</v>
      </c>
      <c r="H187" s="209">
        <v>44.5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136</v>
      </c>
      <c r="AU187" s="182" t="s">
        <v>80</v>
      </c>
      <c r="AV187" s="12" t="s">
        <v>80</v>
      </c>
      <c r="AW187" s="12" t="s">
        <v>36</v>
      </c>
      <c r="AX187" s="12" t="s">
        <v>21</v>
      </c>
      <c r="AY187" s="182" t="s">
        <v>127</v>
      </c>
    </row>
    <row r="188" spans="2:65" s="1" customFormat="1" ht="22.5" customHeight="1">
      <c r="B188" s="159"/>
      <c r="C188" s="160" t="s">
        <v>314</v>
      </c>
      <c r="D188" s="160" t="s">
        <v>129</v>
      </c>
      <c r="E188" s="161" t="s">
        <v>315</v>
      </c>
      <c r="F188" s="162" t="s">
        <v>316</v>
      </c>
      <c r="G188" s="163" t="s">
        <v>262</v>
      </c>
      <c r="H188" s="164">
        <v>145.5</v>
      </c>
      <c r="I188" s="165"/>
      <c r="J188" s="166">
        <f>ROUND(I188*H188,2)</f>
        <v>0</v>
      </c>
      <c r="K188" s="162" t="s">
        <v>133</v>
      </c>
      <c r="L188" s="35"/>
      <c r="M188" s="167" t="s">
        <v>3</v>
      </c>
      <c r="N188" s="168" t="s">
        <v>43</v>
      </c>
      <c r="O188" s="36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AR188" s="18" t="s">
        <v>134</v>
      </c>
      <c r="AT188" s="18" t="s">
        <v>129</v>
      </c>
      <c r="AU188" s="18" t="s">
        <v>80</v>
      </c>
      <c r="AY188" s="18" t="s">
        <v>127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8" t="s">
        <v>21</v>
      </c>
      <c r="BK188" s="171">
        <f>ROUND(I188*H188,2)</f>
        <v>0</v>
      </c>
      <c r="BL188" s="18" t="s">
        <v>134</v>
      </c>
      <c r="BM188" s="18" t="s">
        <v>317</v>
      </c>
    </row>
    <row r="189" spans="2:51" s="12" customFormat="1" ht="13.5">
      <c r="B189" s="181"/>
      <c r="D189" s="206" t="s">
        <v>136</v>
      </c>
      <c r="E189" s="207" t="s">
        <v>3</v>
      </c>
      <c r="F189" s="208" t="s">
        <v>318</v>
      </c>
      <c r="H189" s="209">
        <v>145.5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136</v>
      </c>
      <c r="AU189" s="182" t="s">
        <v>80</v>
      </c>
      <c r="AV189" s="12" t="s">
        <v>80</v>
      </c>
      <c r="AW189" s="12" t="s">
        <v>36</v>
      </c>
      <c r="AX189" s="12" t="s">
        <v>21</v>
      </c>
      <c r="AY189" s="182" t="s">
        <v>127</v>
      </c>
    </row>
    <row r="190" spans="2:65" s="1" customFormat="1" ht="31.5" customHeight="1">
      <c r="B190" s="159"/>
      <c r="C190" s="160" t="s">
        <v>319</v>
      </c>
      <c r="D190" s="160" t="s">
        <v>129</v>
      </c>
      <c r="E190" s="161" t="s">
        <v>320</v>
      </c>
      <c r="F190" s="162" t="s">
        <v>321</v>
      </c>
      <c r="G190" s="163" t="s">
        <v>288</v>
      </c>
      <c r="H190" s="164">
        <v>4</v>
      </c>
      <c r="I190" s="165"/>
      <c r="J190" s="166">
        <f>ROUND(I190*H190,2)</f>
        <v>0</v>
      </c>
      <c r="K190" s="162" t="s">
        <v>133</v>
      </c>
      <c r="L190" s="35"/>
      <c r="M190" s="167" t="s">
        <v>3</v>
      </c>
      <c r="N190" s="168" t="s">
        <v>43</v>
      </c>
      <c r="O190" s="36"/>
      <c r="P190" s="169">
        <f>O190*H190</f>
        <v>0</v>
      </c>
      <c r="Q190" s="169">
        <v>2.11676</v>
      </c>
      <c r="R190" s="169">
        <f>Q190*H190</f>
        <v>8.46704</v>
      </c>
      <c r="S190" s="169">
        <v>0</v>
      </c>
      <c r="T190" s="170">
        <f>S190*H190</f>
        <v>0</v>
      </c>
      <c r="AR190" s="18" t="s">
        <v>134</v>
      </c>
      <c r="AT190" s="18" t="s">
        <v>129</v>
      </c>
      <c r="AU190" s="18" t="s">
        <v>80</v>
      </c>
      <c r="AY190" s="18" t="s">
        <v>127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8" t="s">
        <v>21</v>
      </c>
      <c r="BK190" s="171">
        <f>ROUND(I190*H190,2)</f>
        <v>0</v>
      </c>
      <c r="BL190" s="18" t="s">
        <v>134</v>
      </c>
      <c r="BM190" s="18" t="s">
        <v>322</v>
      </c>
    </row>
    <row r="191" spans="2:51" s="12" customFormat="1" ht="13.5">
      <c r="B191" s="181"/>
      <c r="D191" s="206" t="s">
        <v>136</v>
      </c>
      <c r="E191" s="207" t="s">
        <v>3</v>
      </c>
      <c r="F191" s="208" t="s">
        <v>323</v>
      </c>
      <c r="H191" s="209">
        <v>4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136</v>
      </c>
      <c r="AU191" s="182" t="s">
        <v>80</v>
      </c>
      <c r="AV191" s="12" t="s">
        <v>80</v>
      </c>
      <c r="AW191" s="12" t="s">
        <v>36</v>
      </c>
      <c r="AX191" s="12" t="s">
        <v>21</v>
      </c>
      <c r="AY191" s="182" t="s">
        <v>127</v>
      </c>
    </row>
    <row r="192" spans="2:65" s="1" customFormat="1" ht="22.5" customHeight="1">
      <c r="B192" s="159"/>
      <c r="C192" s="213" t="s">
        <v>324</v>
      </c>
      <c r="D192" s="213" t="s">
        <v>253</v>
      </c>
      <c r="E192" s="214" t="s">
        <v>325</v>
      </c>
      <c r="F192" s="215" t="s">
        <v>326</v>
      </c>
      <c r="G192" s="216" t="s">
        <v>288</v>
      </c>
      <c r="H192" s="217">
        <v>4</v>
      </c>
      <c r="I192" s="218"/>
      <c r="J192" s="219">
        <f aca="true" t="shared" si="10" ref="J192:J201">ROUND(I192*H192,2)</f>
        <v>0</v>
      </c>
      <c r="K192" s="215" t="s">
        <v>133</v>
      </c>
      <c r="L192" s="220"/>
      <c r="M192" s="221" t="s">
        <v>3</v>
      </c>
      <c r="N192" s="222" t="s">
        <v>43</v>
      </c>
      <c r="O192" s="36"/>
      <c r="P192" s="169">
        <f aca="true" t="shared" si="11" ref="P192:P201">O192*H192</f>
        <v>0</v>
      </c>
      <c r="Q192" s="169">
        <v>2.15</v>
      </c>
      <c r="R192" s="169">
        <f aca="true" t="shared" si="12" ref="R192:R201">Q192*H192</f>
        <v>8.6</v>
      </c>
      <c r="S192" s="169">
        <v>0</v>
      </c>
      <c r="T192" s="170">
        <f aca="true" t="shared" si="13" ref="T192:T201">S192*H192</f>
        <v>0</v>
      </c>
      <c r="AR192" s="18" t="s">
        <v>179</v>
      </c>
      <c r="AT192" s="18" t="s">
        <v>253</v>
      </c>
      <c r="AU192" s="18" t="s">
        <v>80</v>
      </c>
      <c r="AY192" s="18" t="s">
        <v>127</v>
      </c>
      <c r="BE192" s="171">
        <f aca="true" t="shared" si="14" ref="BE192:BE201">IF(N192="základní",J192,0)</f>
        <v>0</v>
      </c>
      <c r="BF192" s="171">
        <f aca="true" t="shared" si="15" ref="BF192:BF201">IF(N192="snížená",J192,0)</f>
        <v>0</v>
      </c>
      <c r="BG192" s="171">
        <f aca="true" t="shared" si="16" ref="BG192:BG201">IF(N192="zákl. přenesená",J192,0)</f>
        <v>0</v>
      </c>
      <c r="BH192" s="171">
        <f aca="true" t="shared" si="17" ref="BH192:BH201">IF(N192="sníž. přenesená",J192,0)</f>
        <v>0</v>
      </c>
      <c r="BI192" s="171">
        <f aca="true" t="shared" si="18" ref="BI192:BI201">IF(N192="nulová",J192,0)</f>
        <v>0</v>
      </c>
      <c r="BJ192" s="18" t="s">
        <v>21</v>
      </c>
      <c r="BK192" s="171">
        <f aca="true" t="shared" si="19" ref="BK192:BK201">ROUND(I192*H192,2)</f>
        <v>0</v>
      </c>
      <c r="BL192" s="18" t="s">
        <v>134</v>
      </c>
      <c r="BM192" s="18" t="s">
        <v>327</v>
      </c>
    </row>
    <row r="193" spans="2:65" s="1" customFormat="1" ht="31.5" customHeight="1">
      <c r="B193" s="159"/>
      <c r="C193" s="213" t="s">
        <v>328</v>
      </c>
      <c r="D193" s="213" t="s">
        <v>253</v>
      </c>
      <c r="E193" s="214" t="s">
        <v>329</v>
      </c>
      <c r="F193" s="215" t="s">
        <v>330</v>
      </c>
      <c r="G193" s="216" t="s">
        <v>288</v>
      </c>
      <c r="H193" s="217">
        <v>2</v>
      </c>
      <c r="I193" s="218"/>
      <c r="J193" s="219">
        <f t="shared" si="10"/>
        <v>0</v>
      </c>
      <c r="K193" s="215" t="s">
        <v>133</v>
      </c>
      <c r="L193" s="220"/>
      <c r="M193" s="221" t="s">
        <v>3</v>
      </c>
      <c r="N193" s="222" t="s">
        <v>43</v>
      </c>
      <c r="O193" s="36"/>
      <c r="P193" s="169">
        <f t="shared" si="11"/>
        <v>0</v>
      </c>
      <c r="Q193" s="169">
        <v>0.254</v>
      </c>
      <c r="R193" s="169">
        <f t="shared" si="12"/>
        <v>0.508</v>
      </c>
      <c r="S193" s="169">
        <v>0</v>
      </c>
      <c r="T193" s="170">
        <f t="shared" si="13"/>
        <v>0</v>
      </c>
      <c r="AR193" s="18" t="s">
        <v>179</v>
      </c>
      <c r="AT193" s="18" t="s">
        <v>253</v>
      </c>
      <c r="AU193" s="18" t="s">
        <v>80</v>
      </c>
      <c r="AY193" s="18" t="s">
        <v>127</v>
      </c>
      <c r="BE193" s="171">
        <f t="shared" si="14"/>
        <v>0</v>
      </c>
      <c r="BF193" s="171">
        <f t="shared" si="15"/>
        <v>0</v>
      </c>
      <c r="BG193" s="171">
        <f t="shared" si="16"/>
        <v>0</v>
      </c>
      <c r="BH193" s="171">
        <f t="shared" si="17"/>
        <v>0</v>
      </c>
      <c r="BI193" s="171">
        <f t="shared" si="18"/>
        <v>0</v>
      </c>
      <c r="BJ193" s="18" t="s">
        <v>21</v>
      </c>
      <c r="BK193" s="171">
        <f t="shared" si="19"/>
        <v>0</v>
      </c>
      <c r="BL193" s="18" t="s">
        <v>134</v>
      </c>
      <c r="BM193" s="18" t="s">
        <v>331</v>
      </c>
    </row>
    <row r="194" spans="2:65" s="1" customFormat="1" ht="22.5" customHeight="1">
      <c r="B194" s="159"/>
      <c r="C194" s="213" t="s">
        <v>332</v>
      </c>
      <c r="D194" s="213" t="s">
        <v>253</v>
      </c>
      <c r="E194" s="214" t="s">
        <v>333</v>
      </c>
      <c r="F194" s="215" t="s">
        <v>334</v>
      </c>
      <c r="G194" s="216" t="s">
        <v>288</v>
      </c>
      <c r="H194" s="217">
        <v>2</v>
      </c>
      <c r="I194" s="218"/>
      <c r="J194" s="219">
        <f t="shared" si="10"/>
        <v>0</v>
      </c>
      <c r="K194" s="215" t="s">
        <v>133</v>
      </c>
      <c r="L194" s="220"/>
      <c r="M194" s="221" t="s">
        <v>3</v>
      </c>
      <c r="N194" s="222" t="s">
        <v>43</v>
      </c>
      <c r="O194" s="36"/>
      <c r="P194" s="169">
        <f t="shared" si="11"/>
        <v>0</v>
      </c>
      <c r="Q194" s="169">
        <v>0.548</v>
      </c>
      <c r="R194" s="169">
        <f t="shared" si="12"/>
        <v>1.096</v>
      </c>
      <c r="S194" s="169">
        <v>0</v>
      </c>
      <c r="T194" s="170">
        <f t="shared" si="13"/>
        <v>0</v>
      </c>
      <c r="AR194" s="18" t="s">
        <v>179</v>
      </c>
      <c r="AT194" s="18" t="s">
        <v>253</v>
      </c>
      <c r="AU194" s="18" t="s">
        <v>80</v>
      </c>
      <c r="AY194" s="18" t="s">
        <v>127</v>
      </c>
      <c r="BE194" s="171">
        <f t="shared" si="14"/>
        <v>0</v>
      </c>
      <c r="BF194" s="171">
        <f t="shared" si="15"/>
        <v>0</v>
      </c>
      <c r="BG194" s="171">
        <f t="shared" si="16"/>
        <v>0</v>
      </c>
      <c r="BH194" s="171">
        <f t="shared" si="17"/>
        <v>0</v>
      </c>
      <c r="BI194" s="171">
        <f t="shared" si="18"/>
        <v>0</v>
      </c>
      <c r="BJ194" s="18" t="s">
        <v>21</v>
      </c>
      <c r="BK194" s="171">
        <f t="shared" si="19"/>
        <v>0</v>
      </c>
      <c r="BL194" s="18" t="s">
        <v>134</v>
      </c>
      <c r="BM194" s="18" t="s">
        <v>335</v>
      </c>
    </row>
    <row r="195" spans="2:65" s="1" customFormat="1" ht="22.5" customHeight="1">
      <c r="B195" s="159"/>
      <c r="C195" s="213" t="s">
        <v>336</v>
      </c>
      <c r="D195" s="213" t="s">
        <v>253</v>
      </c>
      <c r="E195" s="214" t="s">
        <v>337</v>
      </c>
      <c r="F195" s="215" t="s">
        <v>338</v>
      </c>
      <c r="G195" s="216" t="s">
        <v>288</v>
      </c>
      <c r="H195" s="217">
        <v>2</v>
      </c>
      <c r="I195" s="218"/>
      <c r="J195" s="219">
        <f t="shared" si="10"/>
        <v>0</v>
      </c>
      <c r="K195" s="215" t="s">
        <v>3</v>
      </c>
      <c r="L195" s="220"/>
      <c r="M195" s="221" t="s">
        <v>3</v>
      </c>
      <c r="N195" s="222" t="s">
        <v>43</v>
      </c>
      <c r="O195" s="36"/>
      <c r="P195" s="169">
        <f t="shared" si="11"/>
        <v>0</v>
      </c>
      <c r="Q195" s="169">
        <v>0.465</v>
      </c>
      <c r="R195" s="169">
        <f t="shared" si="12"/>
        <v>0.93</v>
      </c>
      <c r="S195" s="169">
        <v>0</v>
      </c>
      <c r="T195" s="170">
        <f t="shared" si="13"/>
        <v>0</v>
      </c>
      <c r="AR195" s="18" t="s">
        <v>179</v>
      </c>
      <c r="AT195" s="18" t="s">
        <v>253</v>
      </c>
      <c r="AU195" s="18" t="s">
        <v>80</v>
      </c>
      <c r="AY195" s="18" t="s">
        <v>127</v>
      </c>
      <c r="BE195" s="171">
        <f t="shared" si="14"/>
        <v>0</v>
      </c>
      <c r="BF195" s="171">
        <f t="shared" si="15"/>
        <v>0</v>
      </c>
      <c r="BG195" s="171">
        <f t="shared" si="16"/>
        <v>0</v>
      </c>
      <c r="BH195" s="171">
        <f t="shared" si="17"/>
        <v>0</v>
      </c>
      <c r="BI195" s="171">
        <f t="shared" si="18"/>
        <v>0</v>
      </c>
      <c r="BJ195" s="18" t="s">
        <v>21</v>
      </c>
      <c r="BK195" s="171">
        <f t="shared" si="19"/>
        <v>0</v>
      </c>
      <c r="BL195" s="18" t="s">
        <v>134</v>
      </c>
      <c r="BM195" s="18" t="s">
        <v>339</v>
      </c>
    </row>
    <row r="196" spans="2:65" s="1" customFormat="1" ht="22.5" customHeight="1">
      <c r="B196" s="159"/>
      <c r="C196" s="213" t="s">
        <v>340</v>
      </c>
      <c r="D196" s="213" t="s">
        <v>253</v>
      </c>
      <c r="E196" s="214" t="s">
        <v>341</v>
      </c>
      <c r="F196" s="215" t="s">
        <v>342</v>
      </c>
      <c r="G196" s="216" t="s">
        <v>288</v>
      </c>
      <c r="H196" s="217">
        <v>1</v>
      </c>
      <c r="I196" s="218"/>
      <c r="J196" s="219">
        <f t="shared" si="10"/>
        <v>0</v>
      </c>
      <c r="K196" s="215" t="s">
        <v>133</v>
      </c>
      <c r="L196" s="220"/>
      <c r="M196" s="221" t="s">
        <v>3</v>
      </c>
      <c r="N196" s="222" t="s">
        <v>43</v>
      </c>
      <c r="O196" s="36"/>
      <c r="P196" s="169">
        <f t="shared" si="11"/>
        <v>0</v>
      </c>
      <c r="Q196" s="169">
        <v>0.039</v>
      </c>
      <c r="R196" s="169">
        <f t="shared" si="12"/>
        <v>0.039</v>
      </c>
      <c r="S196" s="169">
        <v>0</v>
      </c>
      <c r="T196" s="170">
        <f t="shared" si="13"/>
        <v>0</v>
      </c>
      <c r="AR196" s="18" t="s">
        <v>179</v>
      </c>
      <c r="AT196" s="18" t="s">
        <v>253</v>
      </c>
      <c r="AU196" s="18" t="s">
        <v>80</v>
      </c>
      <c r="AY196" s="18" t="s">
        <v>127</v>
      </c>
      <c r="BE196" s="171">
        <f t="shared" si="14"/>
        <v>0</v>
      </c>
      <c r="BF196" s="171">
        <f t="shared" si="15"/>
        <v>0</v>
      </c>
      <c r="BG196" s="171">
        <f t="shared" si="16"/>
        <v>0</v>
      </c>
      <c r="BH196" s="171">
        <f t="shared" si="17"/>
        <v>0</v>
      </c>
      <c r="BI196" s="171">
        <f t="shared" si="18"/>
        <v>0</v>
      </c>
      <c r="BJ196" s="18" t="s">
        <v>21</v>
      </c>
      <c r="BK196" s="171">
        <f t="shared" si="19"/>
        <v>0</v>
      </c>
      <c r="BL196" s="18" t="s">
        <v>134</v>
      </c>
      <c r="BM196" s="18" t="s">
        <v>343</v>
      </c>
    </row>
    <row r="197" spans="2:65" s="1" customFormat="1" ht="22.5" customHeight="1">
      <c r="B197" s="159"/>
      <c r="C197" s="213" t="s">
        <v>344</v>
      </c>
      <c r="D197" s="213" t="s">
        <v>253</v>
      </c>
      <c r="E197" s="214" t="s">
        <v>345</v>
      </c>
      <c r="F197" s="215" t="s">
        <v>346</v>
      </c>
      <c r="G197" s="216" t="s">
        <v>288</v>
      </c>
      <c r="H197" s="217">
        <v>4</v>
      </c>
      <c r="I197" s="218"/>
      <c r="J197" s="219">
        <f t="shared" si="10"/>
        <v>0</v>
      </c>
      <c r="K197" s="215" t="s">
        <v>133</v>
      </c>
      <c r="L197" s="220"/>
      <c r="M197" s="221" t="s">
        <v>3</v>
      </c>
      <c r="N197" s="222" t="s">
        <v>43</v>
      </c>
      <c r="O197" s="36"/>
      <c r="P197" s="169">
        <f t="shared" si="11"/>
        <v>0</v>
      </c>
      <c r="Q197" s="169">
        <v>0.064</v>
      </c>
      <c r="R197" s="169">
        <f t="shared" si="12"/>
        <v>0.256</v>
      </c>
      <c r="S197" s="169">
        <v>0</v>
      </c>
      <c r="T197" s="170">
        <f t="shared" si="13"/>
        <v>0</v>
      </c>
      <c r="AR197" s="18" t="s">
        <v>179</v>
      </c>
      <c r="AT197" s="18" t="s">
        <v>253</v>
      </c>
      <c r="AU197" s="18" t="s">
        <v>80</v>
      </c>
      <c r="AY197" s="18" t="s">
        <v>127</v>
      </c>
      <c r="BE197" s="171">
        <f t="shared" si="14"/>
        <v>0</v>
      </c>
      <c r="BF197" s="171">
        <f t="shared" si="15"/>
        <v>0</v>
      </c>
      <c r="BG197" s="171">
        <f t="shared" si="16"/>
        <v>0</v>
      </c>
      <c r="BH197" s="171">
        <f t="shared" si="17"/>
        <v>0</v>
      </c>
      <c r="BI197" s="171">
        <f t="shared" si="18"/>
        <v>0</v>
      </c>
      <c r="BJ197" s="18" t="s">
        <v>21</v>
      </c>
      <c r="BK197" s="171">
        <f t="shared" si="19"/>
        <v>0</v>
      </c>
      <c r="BL197" s="18" t="s">
        <v>134</v>
      </c>
      <c r="BM197" s="18" t="s">
        <v>347</v>
      </c>
    </row>
    <row r="198" spans="2:65" s="1" customFormat="1" ht="22.5" customHeight="1">
      <c r="B198" s="159"/>
      <c r="C198" s="213" t="s">
        <v>348</v>
      </c>
      <c r="D198" s="213" t="s">
        <v>253</v>
      </c>
      <c r="E198" s="214" t="s">
        <v>349</v>
      </c>
      <c r="F198" s="215" t="s">
        <v>350</v>
      </c>
      <c r="G198" s="216" t="s">
        <v>288</v>
      </c>
      <c r="H198" s="217">
        <v>15</v>
      </c>
      <c r="I198" s="218"/>
      <c r="J198" s="219">
        <f t="shared" si="10"/>
        <v>0</v>
      </c>
      <c r="K198" s="215" t="s">
        <v>133</v>
      </c>
      <c r="L198" s="220"/>
      <c r="M198" s="221" t="s">
        <v>3</v>
      </c>
      <c r="N198" s="222" t="s">
        <v>43</v>
      </c>
      <c r="O198" s="36"/>
      <c r="P198" s="169">
        <f t="shared" si="11"/>
        <v>0</v>
      </c>
      <c r="Q198" s="169">
        <v>0.002</v>
      </c>
      <c r="R198" s="169">
        <f t="shared" si="12"/>
        <v>0.03</v>
      </c>
      <c r="S198" s="169">
        <v>0</v>
      </c>
      <c r="T198" s="170">
        <f t="shared" si="13"/>
        <v>0</v>
      </c>
      <c r="AR198" s="18" t="s">
        <v>179</v>
      </c>
      <c r="AT198" s="18" t="s">
        <v>253</v>
      </c>
      <c r="AU198" s="18" t="s">
        <v>80</v>
      </c>
      <c r="AY198" s="18" t="s">
        <v>127</v>
      </c>
      <c r="BE198" s="171">
        <f t="shared" si="14"/>
        <v>0</v>
      </c>
      <c r="BF198" s="171">
        <f t="shared" si="15"/>
        <v>0</v>
      </c>
      <c r="BG198" s="171">
        <f t="shared" si="16"/>
        <v>0</v>
      </c>
      <c r="BH198" s="171">
        <f t="shared" si="17"/>
        <v>0</v>
      </c>
      <c r="BI198" s="171">
        <f t="shared" si="18"/>
        <v>0</v>
      </c>
      <c r="BJ198" s="18" t="s">
        <v>21</v>
      </c>
      <c r="BK198" s="171">
        <f t="shared" si="19"/>
        <v>0</v>
      </c>
      <c r="BL198" s="18" t="s">
        <v>134</v>
      </c>
      <c r="BM198" s="18" t="s">
        <v>351</v>
      </c>
    </row>
    <row r="199" spans="2:65" s="1" customFormat="1" ht="22.5" customHeight="1">
      <c r="B199" s="159"/>
      <c r="C199" s="160" t="s">
        <v>352</v>
      </c>
      <c r="D199" s="160" t="s">
        <v>129</v>
      </c>
      <c r="E199" s="161" t="s">
        <v>353</v>
      </c>
      <c r="F199" s="162" t="s">
        <v>354</v>
      </c>
      <c r="G199" s="163" t="s">
        <v>288</v>
      </c>
      <c r="H199" s="164">
        <v>7</v>
      </c>
      <c r="I199" s="165"/>
      <c r="J199" s="166">
        <f t="shared" si="10"/>
        <v>0</v>
      </c>
      <c r="K199" s="162" t="s">
        <v>133</v>
      </c>
      <c r="L199" s="35"/>
      <c r="M199" s="167" t="s">
        <v>3</v>
      </c>
      <c r="N199" s="168" t="s">
        <v>43</v>
      </c>
      <c r="O199" s="36"/>
      <c r="P199" s="169">
        <f t="shared" si="11"/>
        <v>0</v>
      </c>
      <c r="Q199" s="169">
        <v>0.03975</v>
      </c>
      <c r="R199" s="169">
        <f t="shared" si="12"/>
        <v>0.27825</v>
      </c>
      <c r="S199" s="169">
        <v>0</v>
      </c>
      <c r="T199" s="170">
        <f t="shared" si="13"/>
        <v>0</v>
      </c>
      <c r="AR199" s="18" t="s">
        <v>134</v>
      </c>
      <c r="AT199" s="18" t="s">
        <v>129</v>
      </c>
      <c r="AU199" s="18" t="s">
        <v>80</v>
      </c>
      <c r="AY199" s="18" t="s">
        <v>127</v>
      </c>
      <c r="BE199" s="171">
        <f t="shared" si="14"/>
        <v>0</v>
      </c>
      <c r="BF199" s="171">
        <f t="shared" si="15"/>
        <v>0</v>
      </c>
      <c r="BG199" s="171">
        <f t="shared" si="16"/>
        <v>0</v>
      </c>
      <c r="BH199" s="171">
        <f t="shared" si="17"/>
        <v>0</v>
      </c>
      <c r="BI199" s="171">
        <f t="shared" si="18"/>
        <v>0</v>
      </c>
      <c r="BJ199" s="18" t="s">
        <v>21</v>
      </c>
      <c r="BK199" s="171">
        <f t="shared" si="19"/>
        <v>0</v>
      </c>
      <c r="BL199" s="18" t="s">
        <v>134</v>
      </c>
      <c r="BM199" s="18" t="s">
        <v>355</v>
      </c>
    </row>
    <row r="200" spans="2:65" s="1" customFormat="1" ht="22.5" customHeight="1">
      <c r="B200" s="159"/>
      <c r="C200" s="160" t="s">
        <v>356</v>
      </c>
      <c r="D200" s="160" t="s">
        <v>129</v>
      </c>
      <c r="E200" s="161" t="s">
        <v>357</v>
      </c>
      <c r="F200" s="162" t="s">
        <v>358</v>
      </c>
      <c r="G200" s="163" t="s">
        <v>288</v>
      </c>
      <c r="H200" s="164">
        <v>4</v>
      </c>
      <c r="I200" s="165"/>
      <c r="J200" s="166">
        <f t="shared" si="10"/>
        <v>0</v>
      </c>
      <c r="K200" s="162" t="s">
        <v>133</v>
      </c>
      <c r="L200" s="35"/>
      <c r="M200" s="167" t="s">
        <v>3</v>
      </c>
      <c r="N200" s="168" t="s">
        <v>43</v>
      </c>
      <c r="O200" s="36"/>
      <c r="P200" s="169">
        <f t="shared" si="11"/>
        <v>0</v>
      </c>
      <c r="Q200" s="169">
        <v>0.00702</v>
      </c>
      <c r="R200" s="169">
        <f t="shared" si="12"/>
        <v>0.02808</v>
      </c>
      <c r="S200" s="169">
        <v>0</v>
      </c>
      <c r="T200" s="170">
        <f t="shared" si="13"/>
        <v>0</v>
      </c>
      <c r="AR200" s="18" t="s">
        <v>134</v>
      </c>
      <c r="AT200" s="18" t="s">
        <v>129</v>
      </c>
      <c r="AU200" s="18" t="s">
        <v>80</v>
      </c>
      <c r="AY200" s="18" t="s">
        <v>127</v>
      </c>
      <c r="BE200" s="171">
        <f t="shared" si="14"/>
        <v>0</v>
      </c>
      <c r="BF200" s="171">
        <f t="shared" si="15"/>
        <v>0</v>
      </c>
      <c r="BG200" s="171">
        <f t="shared" si="16"/>
        <v>0</v>
      </c>
      <c r="BH200" s="171">
        <f t="shared" si="17"/>
        <v>0</v>
      </c>
      <c r="BI200" s="171">
        <f t="shared" si="18"/>
        <v>0</v>
      </c>
      <c r="BJ200" s="18" t="s">
        <v>21</v>
      </c>
      <c r="BK200" s="171">
        <f t="shared" si="19"/>
        <v>0</v>
      </c>
      <c r="BL200" s="18" t="s">
        <v>134</v>
      </c>
      <c r="BM200" s="18" t="s">
        <v>359</v>
      </c>
    </row>
    <row r="201" spans="2:65" s="1" customFormat="1" ht="22.5" customHeight="1">
      <c r="B201" s="159"/>
      <c r="C201" s="213" t="s">
        <v>360</v>
      </c>
      <c r="D201" s="213" t="s">
        <v>253</v>
      </c>
      <c r="E201" s="214" t="s">
        <v>361</v>
      </c>
      <c r="F201" s="215" t="s">
        <v>362</v>
      </c>
      <c r="G201" s="216" t="s">
        <v>288</v>
      </c>
      <c r="H201" s="217">
        <v>4</v>
      </c>
      <c r="I201" s="218"/>
      <c r="J201" s="219">
        <f t="shared" si="10"/>
        <v>0</v>
      </c>
      <c r="K201" s="215" t="s">
        <v>133</v>
      </c>
      <c r="L201" s="220"/>
      <c r="M201" s="221" t="s">
        <v>3</v>
      </c>
      <c r="N201" s="222" t="s">
        <v>43</v>
      </c>
      <c r="O201" s="36"/>
      <c r="P201" s="169">
        <f t="shared" si="11"/>
        <v>0</v>
      </c>
      <c r="Q201" s="169">
        <v>0.165</v>
      </c>
      <c r="R201" s="169">
        <f t="shared" si="12"/>
        <v>0.66</v>
      </c>
      <c r="S201" s="169">
        <v>0</v>
      </c>
      <c r="T201" s="170">
        <f t="shared" si="13"/>
        <v>0</v>
      </c>
      <c r="AR201" s="18" t="s">
        <v>179</v>
      </c>
      <c r="AT201" s="18" t="s">
        <v>253</v>
      </c>
      <c r="AU201" s="18" t="s">
        <v>80</v>
      </c>
      <c r="AY201" s="18" t="s">
        <v>127</v>
      </c>
      <c r="BE201" s="171">
        <f t="shared" si="14"/>
        <v>0</v>
      </c>
      <c r="BF201" s="171">
        <f t="shared" si="15"/>
        <v>0</v>
      </c>
      <c r="BG201" s="171">
        <f t="shared" si="16"/>
        <v>0</v>
      </c>
      <c r="BH201" s="171">
        <f t="shared" si="17"/>
        <v>0</v>
      </c>
      <c r="BI201" s="171">
        <f t="shared" si="18"/>
        <v>0</v>
      </c>
      <c r="BJ201" s="18" t="s">
        <v>21</v>
      </c>
      <c r="BK201" s="171">
        <f t="shared" si="19"/>
        <v>0</v>
      </c>
      <c r="BL201" s="18" t="s">
        <v>134</v>
      </c>
      <c r="BM201" s="18" t="s">
        <v>363</v>
      </c>
    </row>
    <row r="202" spans="2:63" s="10" customFormat="1" ht="29.25" customHeight="1">
      <c r="B202" s="145"/>
      <c r="D202" s="156" t="s">
        <v>71</v>
      </c>
      <c r="E202" s="157" t="s">
        <v>364</v>
      </c>
      <c r="F202" s="157" t="s">
        <v>365</v>
      </c>
      <c r="I202" s="148"/>
      <c r="J202" s="158">
        <f>BK202</f>
        <v>0</v>
      </c>
      <c r="L202" s="145"/>
      <c r="M202" s="150"/>
      <c r="N202" s="151"/>
      <c r="O202" s="151"/>
      <c r="P202" s="152">
        <f>P203</f>
        <v>0</v>
      </c>
      <c r="Q202" s="151"/>
      <c r="R202" s="152">
        <f>R203</f>
        <v>0</v>
      </c>
      <c r="S202" s="151"/>
      <c r="T202" s="153">
        <f>T203</f>
        <v>0</v>
      </c>
      <c r="AR202" s="146" t="s">
        <v>21</v>
      </c>
      <c r="AT202" s="154" t="s">
        <v>71</v>
      </c>
      <c r="AU202" s="154" t="s">
        <v>21</v>
      </c>
      <c r="AY202" s="146" t="s">
        <v>127</v>
      </c>
      <c r="BK202" s="155">
        <f>BK203</f>
        <v>0</v>
      </c>
    </row>
    <row r="203" spans="2:65" s="1" customFormat="1" ht="22.5" customHeight="1">
      <c r="B203" s="159"/>
      <c r="C203" s="160" t="s">
        <v>366</v>
      </c>
      <c r="D203" s="160" t="s">
        <v>129</v>
      </c>
      <c r="E203" s="161" t="s">
        <v>367</v>
      </c>
      <c r="F203" s="162" t="s">
        <v>368</v>
      </c>
      <c r="G203" s="163" t="s">
        <v>236</v>
      </c>
      <c r="H203" s="164">
        <v>235.094</v>
      </c>
      <c r="I203" s="165"/>
      <c r="J203" s="166">
        <f>ROUND(I203*H203,2)</f>
        <v>0</v>
      </c>
      <c r="K203" s="162" t="s">
        <v>133</v>
      </c>
      <c r="L203" s="35"/>
      <c r="M203" s="167" t="s">
        <v>3</v>
      </c>
      <c r="N203" s="168" t="s">
        <v>43</v>
      </c>
      <c r="O203" s="36"/>
      <c r="P203" s="169">
        <f>O203*H203</f>
        <v>0</v>
      </c>
      <c r="Q203" s="169">
        <v>0</v>
      </c>
      <c r="R203" s="169">
        <f>Q203*H203</f>
        <v>0</v>
      </c>
      <c r="S203" s="169">
        <v>0</v>
      </c>
      <c r="T203" s="170">
        <f>S203*H203</f>
        <v>0</v>
      </c>
      <c r="AR203" s="18" t="s">
        <v>134</v>
      </c>
      <c r="AT203" s="18" t="s">
        <v>129</v>
      </c>
      <c r="AU203" s="18" t="s">
        <v>80</v>
      </c>
      <c r="AY203" s="18" t="s">
        <v>127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8" t="s">
        <v>21</v>
      </c>
      <c r="BK203" s="171">
        <f>ROUND(I203*H203,2)</f>
        <v>0</v>
      </c>
      <c r="BL203" s="18" t="s">
        <v>134</v>
      </c>
      <c r="BM203" s="18" t="s">
        <v>369</v>
      </c>
    </row>
    <row r="204" spans="2:63" s="10" customFormat="1" ht="36.75" customHeight="1">
      <c r="B204" s="145"/>
      <c r="D204" s="146" t="s">
        <v>71</v>
      </c>
      <c r="E204" s="147" t="s">
        <v>370</v>
      </c>
      <c r="F204" s="147" t="s">
        <v>371</v>
      </c>
      <c r="I204" s="148"/>
      <c r="J204" s="149">
        <f>BK204</f>
        <v>0</v>
      </c>
      <c r="L204" s="145"/>
      <c r="M204" s="150"/>
      <c r="N204" s="151"/>
      <c r="O204" s="151"/>
      <c r="P204" s="152">
        <f>P205+P208</f>
        <v>0</v>
      </c>
      <c r="Q204" s="151"/>
      <c r="R204" s="152">
        <f>R205+R208</f>
        <v>0</v>
      </c>
      <c r="S204" s="151"/>
      <c r="T204" s="153">
        <f>T205+T208</f>
        <v>0</v>
      </c>
      <c r="AR204" s="146" t="s">
        <v>163</v>
      </c>
      <c r="AT204" s="154" t="s">
        <v>71</v>
      </c>
      <c r="AU204" s="154" t="s">
        <v>72</v>
      </c>
      <c r="AY204" s="146" t="s">
        <v>127</v>
      </c>
      <c r="BK204" s="155">
        <f>BK205+BK208</f>
        <v>0</v>
      </c>
    </row>
    <row r="205" spans="2:63" s="10" customFormat="1" ht="19.5" customHeight="1">
      <c r="B205" s="145"/>
      <c r="D205" s="156" t="s">
        <v>71</v>
      </c>
      <c r="E205" s="157" t="s">
        <v>372</v>
      </c>
      <c r="F205" s="157" t="s">
        <v>373</v>
      </c>
      <c r="I205" s="148"/>
      <c r="J205" s="158">
        <f>BK205</f>
        <v>0</v>
      </c>
      <c r="L205" s="145"/>
      <c r="M205" s="150"/>
      <c r="N205" s="151"/>
      <c r="O205" s="151"/>
      <c r="P205" s="152">
        <f>SUM(P206:P207)</f>
        <v>0</v>
      </c>
      <c r="Q205" s="151"/>
      <c r="R205" s="152">
        <f>SUM(R206:R207)</f>
        <v>0</v>
      </c>
      <c r="S205" s="151"/>
      <c r="T205" s="153">
        <f>SUM(T206:T207)</f>
        <v>0</v>
      </c>
      <c r="AR205" s="146" t="s">
        <v>163</v>
      </c>
      <c r="AT205" s="154" t="s">
        <v>71</v>
      </c>
      <c r="AU205" s="154" t="s">
        <v>21</v>
      </c>
      <c r="AY205" s="146" t="s">
        <v>127</v>
      </c>
      <c r="BK205" s="155">
        <f>SUM(BK206:BK207)</f>
        <v>0</v>
      </c>
    </row>
    <row r="206" spans="2:65" s="1" customFormat="1" ht="22.5" customHeight="1">
      <c r="B206" s="159"/>
      <c r="C206" s="160" t="s">
        <v>374</v>
      </c>
      <c r="D206" s="160" t="s">
        <v>129</v>
      </c>
      <c r="E206" s="161" t="s">
        <v>375</v>
      </c>
      <c r="F206" s="162" t="s">
        <v>376</v>
      </c>
      <c r="G206" s="163" t="s">
        <v>377</v>
      </c>
      <c r="H206" s="164">
        <v>1</v>
      </c>
      <c r="I206" s="165"/>
      <c r="J206" s="166">
        <f>ROUND(I206*H206,2)</f>
        <v>0</v>
      </c>
      <c r="K206" s="162" t="s">
        <v>133</v>
      </c>
      <c r="L206" s="35"/>
      <c r="M206" s="167" t="s">
        <v>3</v>
      </c>
      <c r="N206" s="168" t="s">
        <v>43</v>
      </c>
      <c r="O206" s="36"/>
      <c r="P206" s="169">
        <f>O206*H206</f>
        <v>0</v>
      </c>
      <c r="Q206" s="169">
        <v>0</v>
      </c>
      <c r="R206" s="169">
        <f>Q206*H206</f>
        <v>0</v>
      </c>
      <c r="S206" s="169">
        <v>0</v>
      </c>
      <c r="T206" s="170">
        <f>S206*H206</f>
        <v>0</v>
      </c>
      <c r="AR206" s="18" t="s">
        <v>378</v>
      </c>
      <c r="AT206" s="18" t="s">
        <v>129</v>
      </c>
      <c r="AU206" s="18" t="s">
        <v>80</v>
      </c>
      <c r="AY206" s="18" t="s">
        <v>127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8" t="s">
        <v>21</v>
      </c>
      <c r="BK206" s="171">
        <f>ROUND(I206*H206,2)</f>
        <v>0</v>
      </c>
      <c r="BL206" s="18" t="s">
        <v>378</v>
      </c>
      <c r="BM206" s="18" t="s">
        <v>379</v>
      </c>
    </row>
    <row r="207" spans="2:65" s="1" customFormat="1" ht="22.5" customHeight="1">
      <c r="B207" s="159"/>
      <c r="C207" s="160" t="s">
        <v>380</v>
      </c>
      <c r="D207" s="160" t="s">
        <v>129</v>
      </c>
      <c r="E207" s="161" t="s">
        <v>381</v>
      </c>
      <c r="F207" s="162" t="s">
        <v>382</v>
      </c>
      <c r="G207" s="163" t="s">
        <v>377</v>
      </c>
      <c r="H207" s="164">
        <v>1</v>
      </c>
      <c r="I207" s="165"/>
      <c r="J207" s="166">
        <f>ROUND(I207*H207,2)</f>
        <v>0</v>
      </c>
      <c r="K207" s="162" t="s">
        <v>133</v>
      </c>
      <c r="L207" s="35"/>
      <c r="M207" s="167" t="s">
        <v>3</v>
      </c>
      <c r="N207" s="168" t="s">
        <v>43</v>
      </c>
      <c r="O207" s="36"/>
      <c r="P207" s="169">
        <f>O207*H207</f>
        <v>0</v>
      </c>
      <c r="Q207" s="169">
        <v>0</v>
      </c>
      <c r="R207" s="169">
        <f>Q207*H207</f>
        <v>0</v>
      </c>
      <c r="S207" s="169">
        <v>0</v>
      </c>
      <c r="T207" s="170">
        <f>S207*H207</f>
        <v>0</v>
      </c>
      <c r="AR207" s="18" t="s">
        <v>378</v>
      </c>
      <c r="AT207" s="18" t="s">
        <v>129</v>
      </c>
      <c r="AU207" s="18" t="s">
        <v>80</v>
      </c>
      <c r="AY207" s="18" t="s">
        <v>127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8" t="s">
        <v>21</v>
      </c>
      <c r="BK207" s="171">
        <f>ROUND(I207*H207,2)</f>
        <v>0</v>
      </c>
      <c r="BL207" s="18" t="s">
        <v>378</v>
      </c>
      <c r="BM207" s="18" t="s">
        <v>383</v>
      </c>
    </row>
    <row r="208" spans="2:63" s="10" customFormat="1" ht="29.25" customHeight="1">
      <c r="B208" s="145"/>
      <c r="D208" s="156" t="s">
        <v>71</v>
      </c>
      <c r="E208" s="157" t="s">
        <v>384</v>
      </c>
      <c r="F208" s="157" t="s">
        <v>385</v>
      </c>
      <c r="I208" s="148"/>
      <c r="J208" s="158">
        <f>BK208</f>
        <v>0</v>
      </c>
      <c r="L208" s="145"/>
      <c r="M208" s="150"/>
      <c r="N208" s="151"/>
      <c r="O208" s="151"/>
      <c r="P208" s="152">
        <f>SUM(P209:P211)</f>
        <v>0</v>
      </c>
      <c r="Q208" s="151"/>
      <c r="R208" s="152">
        <f>SUM(R209:R211)</f>
        <v>0</v>
      </c>
      <c r="S208" s="151"/>
      <c r="T208" s="153">
        <f>SUM(T209:T211)</f>
        <v>0</v>
      </c>
      <c r="AR208" s="146" t="s">
        <v>163</v>
      </c>
      <c r="AT208" s="154" t="s">
        <v>71</v>
      </c>
      <c r="AU208" s="154" t="s">
        <v>21</v>
      </c>
      <c r="AY208" s="146" t="s">
        <v>127</v>
      </c>
      <c r="BK208" s="155">
        <f>SUM(BK209:BK211)</f>
        <v>0</v>
      </c>
    </row>
    <row r="209" spans="2:65" s="1" customFormat="1" ht="22.5" customHeight="1">
      <c r="B209" s="159"/>
      <c r="C209" s="160" t="s">
        <v>386</v>
      </c>
      <c r="D209" s="160" t="s">
        <v>129</v>
      </c>
      <c r="E209" s="161" t="s">
        <v>387</v>
      </c>
      <c r="F209" s="162" t="s">
        <v>388</v>
      </c>
      <c r="G209" s="163" t="s">
        <v>377</v>
      </c>
      <c r="H209" s="164">
        <v>1</v>
      </c>
      <c r="I209" s="165"/>
      <c r="J209" s="166">
        <f>ROUND(I209*H209,2)</f>
        <v>0</v>
      </c>
      <c r="K209" s="162" t="s">
        <v>133</v>
      </c>
      <c r="L209" s="35"/>
      <c r="M209" s="167" t="s">
        <v>3</v>
      </c>
      <c r="N209" s="168" t="s">
        <v>43</v>
      </c>
      <c r="O209" s="36"/>
      <c r="P209" s="169">
        <f>O209*H209</f>
        <v>0</v>
      </c>
      <c r="Q209" s="169">
        <v>0</v>
      </c>
      <c r="R209" s="169">
        <f>Q209*H209</f>
        <v>0</v>
      </c>
      <c r="S209" s="169">
        <v>0</v>
      </c>
      <c r="T209" s="170">
        <f>S209*H209</f>
        <v>0</v>
      </c>
      <c r="AR209" s="18" t="s">
        <v>378</v>
      </c>
      <c r="AT209" s="18" t="s">
        <v>129</v>
      </c>
      <c r="AU209" s="18" t="s">
        <v>80</v>
      </c>
      <c r="AY209" s="18" t="s">
        <v>127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8" t="s">
        <v>21</v>
      </c>
      <c r="BK209" s="171">
        <f>ROUND(I209*H209,2)</f>
        <v>0</v>
      </c>
      <c r="BL209" s="18" t="s">
        <v>378</v>
      </c>
      <c r="BM209" s="18" t="s">
        <v>389</v>
      </c>
    </row>
    <row r="210" spans="2:65" s="1" customFormat="1" ht="22.5" customHeight="1">
      <c r="B210" s="159"/>
      <c r="C210" s="160" t="s">
        <v>390</v>
      </c>
      <c r="D210" s="160" t="s">
        <v>129</v>
      </c>
      <c r="E210" s="161" t="s">
        <v>391</v>
      </c>
      <c r="F210" s="162" t="s">
        <v>392</v>
      </c>
      <c r="G210" s="163" t="s">
        <v>377</v>
      </c>
      <c r="H210" s="164">
        <v>1</v>
      </c>
      <c r="I210" s="165"/>
      <c r="J210" s="166">
        <f>ROUND(I210*H210,2)</f>
        <v>0</v>
      </c>
      <c r="K210" s="162" t="s">
        <v>133</v>
      </c>
      <c r="L210" s="35"/>
      <c r="M210" s="167" t="s">
        <v>3</v>
      </c>
      <c r="N210" s="168" t="s">
        <v>43</v>
      </c>
      <c r="O210" s="36"/>
      <c r="P210" s="169">
        <f>O210*H210</f>
        <v>0</v>
      </c>
      <c r="Q210" s="169">
        <v>0</v>
      </c>
      <c r="R210" s="169">
        <f>Q210*H210</f>
        <v>0</v>
      </c>
      <c r="S210" s="169">
        <v>0</v>
      </c>
      <c r="T210" s="170">
        <f>S210*H210</f>
        <v>0</v>
      </c>
      <c r="AR210" s="18" t="s">
        <v>378</v>
      </c>
      <c r="AT210" s="18" t="s">
        <v>129</v>
      </c>
      <c r="AU210" s="18" t="s">
        <v>80</v>
      </c>
      <c r="AY210" s="18" t="s">
        <v>127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8" t="s">
        <v>21</v>
      </c>
      <c r="BK210" s="171">
        <f>ROUND(I210*H210,2)</f>
        <v>0</v>
      </c>
      <c r="BL210" s="18" t="s">
        <v>378</v>
      </c>
      <c r="BM210" s="18" t="s">
        <v>393</v>
      </c>
    </row>
    <row r="211" spans="2:65" s="1" customFormat="1" ht="22.5" customHeight="1">
      <c r="B211" s="159"/>
      <c r="C211" s="160" t="s">
        <v>394</v>
      </c>
      <c r="D211" s="160" t="s">
        <v>129</v>
      </c>
      <c r="E211" s="161" t="s">
        <v>395</v>
      </c>
      <c r="F211" s="162" t="s">
        <v>396</v>
      </c>
      <c r="G211" s="163" t="s">
        <v>377</v>
      </c>
      <c r="H211" s="164">
        <v>1</v>
      </c>
      <c r="I211" s="165"/>
      <c r="J211" s="166">
        <f>ROUND(I211*H211,2)</f>
        <v>0</v>
      </c>
      <c r="K211" s="162" t="s">
        <v>133</v>
      </c>
      <c r="L211" s="35"/>
      <c r="M211" s="167" t="s">
        <v>3</v>
      </c>
      <c r="N211" s="223" t="s">
        <v>43</v>
      </c>
      <c r="O211" s="224"/>
      <c r="P211" s="225">
        <f>O211*H211</f>
        <v>0</v>
      </c>
      <c r="Q211" s="225">
        <v>0</v>
      </c>
      <c r="R211" s="225">
        <f>Q211*H211</f>
        <v>0</v>
      </c>
      <c r="S211" s="225">
        <v>0</v>
      </c>
      <c r="T211" s="226">
        <f>S211*H211</f>
        <v>0</v>
      </c>
      <c r="AR211" s="18" t="s">
        <v>378</v>
      </c>
      <c r="AT211" s="18" t="s">
        <v>129</v>
      </c>
      <c r="AU211" s="18" t="s">
        <v>80</v>
      </c>
      <c r="AY211" s="18" t="s">
        <v>127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8" t="s">
        <v>21</v>
      </c>
      <c r="BK211" s="171">
        <f>ROUND(I211*H211,2)</f>
        <v>0</v>
      </c>
      <c r="BL211" s="18" t="s">
        <v>378</v>
      </c>
      <c r="BM211" s="18" t="s">
        <v>397</v>
      </c>
    </row>
    <row r="212" spans="2:12" s="1" customFormat="1" ht="6.75" customHeight="1">
      <c r="B212" s="50"/>
      <c r="C212" s="51"/>
      <c r="D212" s="51"/>
      <c r="E212" s="51"/>
      <c r="F212" s="51"/>
      <c r="G212" s="51"/>
      <c r="H212" s="51"/>
      <c r="I212" s="112"/>
      <c r="J212" s="51"/>
      <c r="K212" s="51"/>
      <c r="L212" s="35"/>
    </row>
    <row r="213" ht="13.5">
      <c r="AT213" s="227"/>
    </row>
  </sheetData>
  <sheetProtection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  <col min="12" max="16384" width="9.3320312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244" customFormat="1" ht="45" customHeight="1">
      <c r="B3" s="242"/>
      <c r="C3" s="364" t="s">
        <v>405</v>
      </c>
      <c r="D3" s="364"/>
      <c r="E3" s="364"/>
      <c r="F3" s="364"/>
      <c r="G3" s="364"/>
      <c r="H3" s="364"/>
      <c r="I3" s="364"/>
      <c r="J3" s="364"/>
      <c r="K3" s="243"/>
    </row>
    <row r="4" spans="2:11" ht="25.5" customHeight="1">
      <c r="B4" s="245"/>
      <c r="C4" s="369" t="s">
        <v>406</v>
      </c>
      <c r="D4" s="369"/>
      <c r="E4" s="369"/>
      <c r="F4" s="369"/>
      <c r="G4" s="369"/>
      <c r="H4" s="369"/>
      <c r="I4" s="369"/>
      <c r="J4" s="369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66" t="s">
        <v>407</v>
      </c>
      <c r="D6" s="366"/>
      <c r="E6" s="366"/>
      <c r="F6" s="366"/>
      <c r="G6" s="366"/>
      <c r="H6" s="366"/>
      <c r="I6" s="366"/>
      <c r="J6" s="366"/>
      <c r="K6" s="246"/>
    </row>
    <row r="7" spans="2:11" ht="15" customHeight="1">
      <c r="B7" s="249"/>
      <c r="C7" s="366" t="s">
        <v>408</v>
      </c>
      <c r="D7" s="366"/>
      <c r="E7" s="366"/>
      <c r="F7" s="366"/>
      <c r="G7" s="366"/>
      <c r="H7" s="366"/>
      <c r="I7" s="366"/>
      <c r="J7" s="366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66" t="s">
        <v>409</v>
      </c>
      <c r="D9" s="366"/>
      <c r="E9" s="366"/>
      <c r="F9" s="366"/>
      <c r="G9" s="366"/>
      <c r="H9" s="366"/>
      <c r="I9" s="366"/>
      <c r="J9" s="366"/>
      <c r="K9" s="246"/>
    </row>
    <row r="10" spans="2:11" ht="15" customHeight="1">
      <c r="B10" s="249"/>
      <c r="C10" s="248"/>
      <c r="D10" s="366" t="s">
        <v>410</v>
      </c>
      <c r="E10" s="366"/>
      <c r="F10" s="366"/>
      <c r="G10" s="366"/>
      <c r="H10" s="366"/>
      <c r="I10" s="366"/>
      <c r="J10" s="366"/>
      <c r="K10" s="246"/>
    </row>
    <row r="11" spans="2:11" ht="15" customHeight="1">
      <c r="B11" s="249"/>
      <c r="C11" s="250"/>
      <c r="D11" s="366" t="s">
        <v>411</v>
      </c>
      <c r="E11" s="366"/>
      <c r="F11" s="366"/>
      <c r="G11" s="366"/>
      <c r="H11" s="366"/>
      <c r="I11" s="366"/>
      <c r="J11" s="366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66" t="s">
        <v>412</v>
      </c>
      <c r="E13" s="366"/>
      <c r="F13" s="366"/>
      <c r="G13" s="366"/>
      <c r="H13" s="366"/>
      <c r="I13" s="366"/>
      <c r="J13" s="366"/>
      <c r="K13" s="246"/>
    </row>
    <row r="14" spans="2:11" ht="15" customHeight="1">
      <c r="B14" s="249"/>
      <c r="C14" s="250"/>
      <c r="D14" s="366" t="s">
        <v>413</v>
      </c>
      <c r="E14" s="366"/>
      <c r="F14" s="366"/>
      <c r="G14" s="366"/>
      <c r="H14" s="366"/>
      <c r="I14" s="366"/>
      <c r="J14" s="366"/>
      <c r="K14" s="246"/>
    </row>
    <row r="15" spans="2:11" ht="15" customHeight="1">
      <c r="B15" s="249"/>
      <c r="C15" s="250"/>
      <c r="D15" s="366" t="s">
        <v>414</v>
      </c>
      <c r="E15" s="366"/>
      <c r="F15" s="366"/>
      <c r="G15" s="366"/>
      <c r="H15" s="366"/>
      <c r="I15" s="366"/>
      <c r="J15" s="366"/>
      <c r="K15" s="246"/>
    </row>
    <row r="16" spans="2:11" ht="15" customHeight="1">
      <c r="B16" s="249"/>
      <c r="C16" s="250"/>
      <c r="D16" s="250"/>
      <c r="E16" s="251" t="s">
        <v>78</v>
      </c>
      <c r="F16" s="366" t="s">
        <v>415</v>
      </c>
      <c r="G16" s="366"/>
      <c r="H16" s="366"/>
      <c r="I16" s="366"/>
      <c r="J16" s="366"/>
      <c r="K16" s="246"/>
    </row>
    <row r="17" spans="2:11" ht="15" customHeight="1">
      <c r="B17" s="249"/>
      <c r="C17" s="250"/>
      <c r="D17" s="250"/>
      <c r="E17" s="251" t="s">
        <v>416</v>
      </c>
      <c r="F17" s="366" t="s">
        <v>417</v>
      </c>
      <c r="G17" s="366"/>
      <c r="H17" s="366"/>
      <c r="I17" s="366"/>
      <c r="J17" s="366"/>
      <c r="K17" s="246"/>
    </row>
    <row r="18" spans="2:11" ht="15" customHeight="1">
      <c r="B18" s="249"/>
      <c r="C18" s="250"/>
      <c r="D18" s="250"/>
      <c r="E18" s="251" t="s">
        <v>418</v>
      </c>
      <c r="F18" s="366" t="s">
        <v>419</v>
      </c>
      <c r="G18" s="366"/>
      <c r="H18" s="366"/>
      <c r="I18" s="366"/>
      <c r="J18" s="366"/>
      <c r="K18" s="246"/>
    </row>
    <row r="19" spans="2:11" ht="15" customHeight="1">
      <c r="B19" s="249"/>
      <c r="C19" s="250"/>
      <c r="D19" s="250"/>
      <c r="E19" s="251" t="s">
        <v>420</v>
      </c>
      <c r="F19" s="366" t="s">
        <v>421</v>
      </c>
      <c r="G19" s="366"/>
      <c r="H19" s="366"/>
      <c r="I19" s="366"/>
      <c r="J19" s="366"/>
      <c r="K19" s="246"/>
    </row>
    <row r="20" spans="2:11" ht="15" customHeight="1">
      <c r="B20" s="249"/>
      <c r="C20" s="250"/>
      <c r="D20" s="250"/>
      <c r="E20" s="251" t="s">
        <v>422</v>
      </c>
      <c r="F20" s="366" t="s">
        <v>423</v>
      </c>
      <c r="G20" s="366"/>
      <c r="H20" s="366"/>
      <c r="I20" s="366"/>
      <c r="J20" s="366"/>
      <c r="K20" s="246"/>
    </row>
    <row r="21" spans="2:11" ht="15" customHeight="1">
      <c r="B21" s="249"/>
      <c r="C21" s="250"/>
      <c r="D21" s="250"/>
      <c r="E21" s="251" t="s">
        <v>424</v>
      </c>
      <c r="F21" s="366" t="s">
        <v>425</v>
      </c>
      <c r="G21" s="366"/>
      <c r="H21" s="366"/>
      <c r="I21" s="366"/>
      <c r="J21" s="366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66" t="s">
        <v>426</v>
      </c>
      <c r="D23" s="366"/>
      <c r="E23" s="366"/>
      <c r="F23" s="366"/>
      <c r="G23" s="366"/>
      <c r="H23" s="366"/>
      <c r="I23" s="366"/>
      <c r="J23" s="366"/>
      <c r="K23" s="246"/>
    </row>
    <row r="24" spans="2:11" ht="15" customHeight="1">
      <c r="B24" s="249"/>
      <c r="C24" s="366" t="s">
        <v>427</v>
      </c>
      <c r="D24" s="366"/>
      <c r="E24" s="366"/>
      <c r="F24" s="366"/>
      <c r="G24" s="366"/>
      <c r="H24" s="366"/>
      <c r="I24" s="366"/>
      <c r="J24" s="366"/>
      <c r="K24" s="246"/>
    </row>
    <row r="25" spans="2:11" ht="15" customHeight="1">
      <c r="B25" s="249"/>
      <c r="C25" s="248"/>
      <c r="D25" s="366" t="s">
        <v>428</v>
      </c>
      <c r="E25" s="366"/>
      <c r="F25" s="366"/>
      <c r="G25" s="366"/>
      <c r="H25" s="366"/>
      <c r="I25" s="366"/>
      <c r="J25" s="366"/>
      <c r="K25" s="246"/>
    </row>
    <row r="26" spans="2:11" ht="15" customHeight="1">
      <c r="B26" s="249"/>
      <c r="C26" s="250"/>
      <c r="D26" s="366" t="s">
        <v>429</v>
      </c>
      <c r="E26" s="366"/>
      <c r="F26" s="366"/>
      <c r="G26" s="366"/>
      <c r="H26" s="366"/>
      <c r="I26" s="366"/>
      <c r="J26" s="366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66" t="s">
        <v>430</v>
      </c>
      <c r="E28" s="366"/>
      <c r="F28" s="366"/>
      <c r="G28" s="366"/>
      <c r="H28" s="366"/>
      <c r="I28" s="366"/>
      <c r="J28" s="366"/>
      <c r="K28" s="246"/>
    </row>
    <row r="29" spans="2:11" ht="15" customHeight="1">
      <c r="B29" s="249"/>
      <c r="C29" s="250"/>
      <c r="D29" s="366" t="s">
        <v>431</v>
      </c>
      <c r="E29" s="366"/>
      <c r="F29" s="366"/>
      <c r="G29" s="366"/>
      <c r="H29" s="366"/>
      <c r="I29" s="366"/>
      <c r="J29" s="366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66" t="s">
        <v>432</v>
      </c>
      <c r="E31" s="366"/>
      <c r="F31" s="366"/>
      <c r="G31" s="366"/>
      <c r="H31" s="366"/>
      <c r="I31" s="366"/>
      <c r="J31" s="366"/>
      <c r="K31" s="246"/>
    </row>
    <row r="32" spans="2:11" ht="15" customHeight="1">
      <c r="B32" s="249"/>
      <c r="C32" s="250"/>
      <c r="D32" s="366" t="s">
        <v>433</v>
      </c>
      <c r="E32" s="366"/>
      <c r="F32" s="366"/>
      <c r="G32" s="366"/>
      <c r="H32" s="366"/>
      <c r="I32" s="366"/>
      <c r="J32" s="366"/>
      <c r="K32" s="246"/>
    </row>
    <row r="33" spans="2:11" ht="15" customHeight="1">
      <c r="B33" s="249"/>
      <c r="C33" s="250"/>
      <c r="D33" s="366" t="s">
        <v>434</v>
      </c>
      <c r="E33" s="366"/>
      <c r="F33" s="366"/>
      <c r="G33" s="366"/>
      <c r="H33" s="366"/>
      <c r="I33" s="366"/>
      <c r="J33" s="366"/>
      <c r="K33" s="246"/>
    </row>
    <row r="34" spans="2:11" ht="15" customHeight="1">
      <c r="B34" s="249"/>
      <c r="C34" s="250"/>
      <c r="D34" s="248"/>
      <c r="E34" s="252" t="s">
        <v>112</v>
      </c>
      <c r="F34" s="248"/>
      <c r="G34" s="366" t="s">
        <v>435</v>
      </c>
      <c r="H34" s="366"/>
      <c r="I34" s="366"/>
      <c r="J34" s="366"/>
      <c r="K34" s="246"/>
    </row>
    <row r="35" spans="2:11" ht="30.75" customHeight="1">
      <c r="B35" s="249"/>
      <c r="C35" s="250"/>
      <c r="D35" s="248"/>
      <c r="E35" s="252" t="s">
        <v>436</v>
      </c>
      <c r="F35" s="248"/>
      <c r="G35" s="366" t="s">
        <v>437</v>
      </c>
      <c r="H35" s="366"/>
      <c r="I35" s="366"/>
      <c r="J35" s="366"/>
      <c r="K35" s="246"/>
    </row>
    <row r="36" spans="2:11" ht="15" customHeight="1">
      <c r="B36" s="249"/>
      <c r="C36" s="250"/>
      <c r="D36" s="248"/>
      <c r="E36" s="252" t="s">
        <v>53</v>
      </c>
      <c r="F36" s="248"/>
      <c r="G36" s="366" t="s">
        <v>438</v>
      </c>
      <c r="H36" s="366"/>
      <c r="I36" s="366"/>
      <c r="J36" s="366"/>
      <c r="K36" s="246"/>
    </row>
    <row r="37" spans="2:11" ht="15" customHeight="1">
      <c r="B37" s="249"/>
      <c r="C37" s="250"/>
      <c r="D37" s="248"/>
      <c r="E37" s="252" t="s">
        <v>113</v>
      </c>
      <c r="F37" s="248"/>
      <c r="G37" s="366" t="s">
        <v>439</v>
      </c>
      <c r="H37" s="366"/>
      <c r="I37" s="366"/>
      <c r="J37" s="366"/>
      <c r="K37" s="246"/>
    </row>
    <row r="38" spans="2:11" ht="15" customHeight="1">
      <c r="B38" s="249"/>
      <c r="C38" s="250"/>
      <c r="D38" s="248"/>
      <c r="E38" s="252" t="s">
        <v>114</v>
      </c>
      <c r="F38" s="248"/>
      <c r="G38" s="366" t="s">
        <v>440</v>
      </c>
      <c r="H38" s="366"/>
      <c r="I38" s="366"/>
      <c r="J38" s="366"/>
      <c r="K38" s="246"/>
    </row>
    <row r="39" spans="2:11" ht="15" customHeight="1">
      <c r="B39" s="249"/>
      <c r="C39" s="250"/>
      <c r="D39" s="248"/>
      <c r="E39" s="252" t="s">
        <v>115</v>
      </c>
      <c r="F39" s="248"/>
      <c r="G39" s="366" t="s">
        <v>441</v>
      </c>
      <c r="H39" s="366"/>
      <c r="I39" s="366"/>
      <c r="J39" s="366"/>
      <c r="K39" s="246"/>
    </row>
    <row r="40" spans="2:11" ht="15" customHeight="1">
      <c r="B40" s="249"/>
      <c r="C40" s="250"/>
      <c r="D40" s="248"/>
      <c r="E40" s="252" t="s">
        <v>442</v>
      </c>
      <c r="F40" s="248"/>
      <c r="G40" s="366" t="s">
        <v>443</v>
      </c>
      <c r="H40" s="366"/>
      <c r="I40" s="366"/>
      <c r="J40" s="366"/>
      <c r="K40" s="246"/>
    </row>
    <row r="41" spans="2:11" ht="15" customHeight="1">
      <c r="B41" s="249"/>
      <c r="C41" s="250"/>
      <c r="D41" s="248"/>
      <c r="E41" s="252"/>
      <c r="F41" s="248"/>
      <c r="G41" s="366" t="s">
        <v>444</v>
      </c>
      <c r="H41" s="366"/>
      <c r="I41" s="366"/>
      <c r="J41" s="366"/>
      <c r="K41" s="246"/>
    </row>
    <row r="42" spans="2:11" ht="15" customHeight="1">
      <c r="B42" s="249"/>
      <c r="C42" s="250"/>
      <c r="D42" s="248"/>
      <c r="E42" s="252" t="s">
        <v>445</v>
      </c>
      <c r="F42" s="248"/>
      <c r="G42" s="366" t="s">
        <v>446</v>
      </c>
      <c r="H42" s="366"/>
      <c r="I42" s="366"/>
      <c r="J42" s="366"/>
      <c r="K42" s="246"/>
    </row>
    <row r="43" spans="2:11" ht="15" customHeight="1">
      <c r="B43" s="249"/>
      <c r="C43" s="250"/>
      <c r="D43" s="248"/>
      <c r="E43" s="252" t="s">
        <v>117</v>
      </c>
      <c r="F43" s="248"/>
      <c r="G43" s="366" t="s">
        <v>447</v>
      </c>
      <c r="H43" s="366"/>
      <c r="I43" s="366"/>
      <c r="J43" s="366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66" t="s">
        <v>448</v>
      </c>
      <c r="E45" s="366"/>
      <c r="F45" s="366"/>
      <c r="G45" s="366"/>
      <c r="H45" s="366"/>
      <c r="I45" s="366"/>
      <c r="J45" s="366"/>
      <c r="K45" s="246"/>
    </row>
    <row r="46" spans="2:11" ht="15" customHeight="1">
      <c r="B46" s="249"/>
      <c r="C46" s="250"/>
      <c r="D46" s="250"/>
      <c r="E46" s="366" t="s">
        <v>449</v>
      </c>
      <c r="F46" s="366"/>
      <c r="G46" s="366"/>
      <c r="H46" s="366"/>
      <c r="I46" s="366"/>
      <c r="J46" s="366"/>
      <c r="K46" s="246"/>
    </row>
    <row r="47" spans="2:11" ht="15" customHeight="1">
      <c r="B47" s="249"/>
      <c r="C47" s="250"/>
      <c r="D47" s="250"/>
      <c r="E47" s="366" t="s">
        <v>450</v>
      </c>
      <c r="F47" s="366"/>
      <c r="G47" s="366"/>
      <c r="H47" s="366"/>
      <c r="I47" s="366"/>
      <c r="J47" s="366"/>
      <c r="K47" s="246"/>
    </row>
    <row r="48" spans="2:11" ht="15" customHeight="1">
      <c r="B48" s="249"/>
      <c r="C48" s="250"/>
      <c r="D48" s="250"/>
      <c r="E48" s="366" t="s">
        <v>451</v>
      </c>
      <c r="F48" s="366"/>
      <c r="G48" s="366"/>
      <c r="H48" s="366"/>
      <c r="I48" s="366"/>
      <c r="J48" s="366"/>
      <c r="K48" s="246"/>
    </row>
    <row r="49" spans="2:11" ht="15" customHeight="1">
      <c r="B49" s="249"/>
      <c r="C49" s="250"/>
      <c r="D49" s="366" t="s">
        <v>452</v>
      </c>
      <c r="E49" s="366"/>
      <c r="F49" s="366"/>
      <c r="G49" s="366"/>
      <c r="H49" s="366"/>
      <c r="I49" s="366"/>
      <c r="J49" s="366"/>
      <c r="K49" s="246"/>
    </row>
    <row r="50" spans="2:11" ht="25.5" customHeight="1">
      <c r="B50" s="245"/>
      <c r="C50" s="369" t="s">
        <v>453</v>
      </c>
      <c r="D50" s="369"/>
      <c r="E50" s="369"/>
      <c r="F50" s="369"/>
      <c r="G50" s="369"/>
      <c r="H50" s="369"/>
      <c r="I50" s="369"/>
      <c r="J50" s="369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66" t="s">
        <v>454</v>
      </c>
      <c r="D52" s="366"/>
      <c r="E52" s="366"/>
      <c r="F52" s="366"/>
      <c r="G52" s="366"/>
      <c r="H52" s="366"/>
      <c r="I52" s="366"/>
      <c r="J52" s="366"/>
      <c r="K52" s="246"/>
    </row>
    <row r="53" spans="2:11" ht="15" customHeight="1">
      <c r="B53" s="245"/>
      <c r="C53" s="366" t="s">
        <v>455</v>
      </c>
      <c r="D53" s="366"/>
      <c r="E53" s="366"/>
      <c r="F53" s="366"/>
      <c r="G53" s="366"/>
      <c r="H53" s="366"/>
      <c r="I53" s="366"/>
      <c r="J53" s="366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66" t="s">
        <v>456</v>
      </c>
      <c r="D55" s="366"/>
      <c r="E55" s="366"/>
      <c r="F55" s="366"/>
      <c r="G55" s="366"/>
      <c r="H55" s="366"/>
      <c r="I55" s="366"/>
      <c r="J55" s="366"/>
      <c r="K55" s="246"/>
    </row>
    <row r="56" spans="2:11" ht="15" customHeight="1">
      <c r="B56" s="245"/>
      <c r="C56" s="250"/>
      <c r="D56" s="366" t="s">
        <v>457</v>
      </c>
      <c r="E56" s="366"/>
      <c r="F56" s="366"/>
      <c r="G56" s="366"/>
      <c r="H56" s="366"/>
      <c r="I56" s="366"/>
      <c r="J56" s="366"/>
      <c r="K56" s="246"/>
    </row>
    <row r="57" spans="2:11" ht="15" customHeight="1">
      <c r="B57" s="245"/>
      <c r="C57" s="250"/>
      <c r="D57" s="366" t="s">
        <v>458</v>
      </c>
      <c r="E57" s="366"/>
      <c r="F57" s="366"/>
      <c r="G57" s="366"/>
      <c r="H57" s="366"/>
      <c r="I57" s="366"/>
      <c r="J57" s="366"/>
      <c r="K57" s="246"/>
    </row>
    <row r="58" spans="2:11" ht="15" customHeight="1">
      <c r="B58" s="245"/>
      <c r="C58" s="250"/>
      <c r="D58" s="366" t="s">
        <v>459</v>
      </c>
      <c r="E58" s="366"/>
      <c r="F58" s="366"/>
      <c r="G58" s="366"/>
      <c r="H58" s="366"/>
      <c r="I58" s="366"/>
      <c r="J58" s="366"/>
      <c r="K58" s="246"/>
    </row>
    <row r="59" spans="2:11" ht="15" customHeight="1">
      <c r="B59" s="245"/>
      <c r="C59" s="250"/>
      <c r="D59" s="366" t="s">
        <v>460</v>
      </c>
      <c r="E59" s="366"/>
      <c r="F59" s="366"/>
      <c r="G59" s="366"/>
      <c r="H59" s="366"/>
      <c r="I59" s="366"/>
      <c r="J59" s="366"/>
      <c r="K59" s="246"/>
    </row>
    <row r="60" spans="2:11" ht="15" customHeight="1">
      <c r="B60" s="245"/>
      <c r="C60" s="250"/>
      <c r="D60" s="368" t="s">
        <v>461</v>
      </c>
      <c r="E60" s="368"/>
      <c r="F60" s="368"/>
      <c r="G60" s="368"/>
      <c r="H60" s="368"/>
      <c r="I60" s="368"/>
      <c r="J60" s="368"/>
      <c r="K60" s="246"/>
    </row>
    <row r="61" spans="2:11" ht="15" customHeight="1">
      <c r="B61" s="245"/>
      <c r="C61" s="250"/>
      <c r="D61" s="366" t="s">
        <v>462</v>
      </c>
      <c r="E61" s="366"/>
      <c r="F61" s="366"/>
      <c r="G61" s="366"/>
      <c r="H61" s="366"/>
      <c r="I61" s="366"/>
      <c r="J61" s="366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66" t="s">
        <v>463</v>
      </c>
      <c r="E63" s="366"/>
      <c r="F63" s="366"/>
      <c r="G63" s="366"/>
      <c r="H63" s="366"/>
      <c r="I63" s="366"/>
      <c r="J63" s="366"/>
      <c r="K63" s="246"/>
    </row>
    <row r="64" spans="2:11" ht="15" customHeight="1">
      <c r="B64" s="245"/>
      <c r="C64" s="250"/>
      <c r="D64" s="368" t="s">
        <v>464</v>
      </c>
      <c r="E64" s="368"/>
      <c r="F64" s="368"/>
      <c r="G64" s="368"/>
      <c r="H64" s="368"/>
      <c r="I64" s="368"/>
      <c r="J64" s="368"/>
      <c r="K64" s="246"/>
    </row>
    <row r="65" spans="2:11" ht="15" customHeight="1">
      <c r="B65" s="245"/>
      <c r="C65" s="250"/>
      <c r="D65" s="366" t="s">
        <v>465</v>
      </c>
      <c r="E65" s="366"/>
      <c r="F65" s="366"/>
      <c r="G65" s="366"/>
      <c r="H65" s="366"/>
      <c r="I65" s="366"/>
      <c r="J65" s="366"/>
      <c r="K65" s="246"/>
    </row>
    <row r="66" spans="2:11" ht="15" customHeight="1">
      <c r="B66" s="245"/>
      <c r="C66" s="250"/>
      <c r="D66" s="366" t="s">
        <v>466</v>
      </c>
      <c r="E66" s="366"/>
      <c r="F66" s="366"/>
      <c r="G66" s="366"/>
      <c r="H66" s="366"/>
      <c r="I66" s="366"/>
      <c r="J66" s="366"/>
      <c r="K66" s="246"/>
    </row>
    <row r="67" spans="2:11" ht="15" customHeight="1">
      <c r="B67" s="245"/>
      <c r="C67" s="250"/>
      <c r="D67" s="366" t="s">
        <v>467</v>
      </c>
      <c r="E67" s="366"/>
      <c r="F67" s="366"/>
      <c r="G67" s="366"/>
      <c r="H67" s="366"/>
      <c r="I67" s="366"/>
      <c r="J67" s="366"/>
      <c r="K67" s="246"/>
    </row>
    <row r="68" spans="2:11" ht="15" customHeight="1">
      <c r="B68" s="245"/>
      <c r="C68" s="250"/>
      <c r="D68" s="366" t="s">
        <v>468</v>
      </c>
      <c r="E68" s="366"/>
      <c r="F68" s="366"/>
      <c r="G68" s="366"/>
      <c r="H68" s="366"/>
      <c r="I68" s="366"/>
      <c r="J68" s="366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7" t="s">
        <v>404</v>
      </c>
      <c r="D73" s="367"/>
      <c r="E73" s="367"/>
      <c r="F73" s="367"/>
      <c r="G73" s="367"/>
      <c r="H73" s="367"/>
      <c r="I73" s="367"/>
      <c r="J73" s="367"/>
      <c r="K73" s="263"/>
    </row>
    <row r="74" spans="2:11" ht="17.25" customHeight="1">
      <c r="B74" s="262"/>
      <c r="C74" s="264" t="s">
        <v>469</v>
      </c>
      <c r="D74" s="264"/>
      <c r="E74" s="264"/>
      <c r="F74" s="264" t="s">
        <v>470</v>
      </c>
      <c r="G74" s="265"/>
      <c r="H74" s="264" t="s">
        <v>113</v>
      </c>
      <c r="I74" s="264" t="s">
        <v>57</v>
      </c>
      <c r="J74" s="264" t="s">
        <v>471</v>
      </c>
      <c r="K74" s="263"/>
    </row>
    <row r="75" spans="2:11" ht="17.25" customHeight="1">
      <c r="B75" s="262"/>
      <c r="C75" s="266" t="s">
        <v>472</v>
      </c>
      <c r="D75" s="266"/>
      <c r="E75" s="266"/>
      <c r="F75" s="267" t="s">
        <v>473</v>
      </c>
      <c r="G75" s="268"/>
      <c r="H75" s="266"/>
      <c r="I75" s="266"/>
      <c r="J75" s="266" t="s">
        <v>474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53</v>
      </c>
      <c r="D77" s="269"/>
      <c r="E77" s="269"/>
      <c r="F77" s="271" t="s">
        <v>475</v>
      </c>
      <c r="G77" s="270"/>
      <c r="H77" s="252" t="s">
        <v>476</v>
      </c>
      <c r="I77" s="252" t="s">
        <v>477</v>
      </c>
      <c r="J77" s="252">
        <v>20</v>
      </c>
      <c r="K77" s="263"/>
    </row>
    <row r="78" spans="2:11" ht="15" customHeight="1">
      <c r="B78" s="262"/>
      <c r="C78" s="252" t="s">
        <v>478</v>
      </c>
      <c r="D78" s="252"/>
      <c r="E78" s="252"/>
      <c r="F78" s="271" t="s">
        <v>475</v>
      </c>
      <c r="G78" s="270"/>
      <c r="H78" s="252" t="s">
        <v>479</v>
      </c>
      <c r="I78" s="252" t="s">
        <v>477</v>
      </c>
      <c r="J78" s="252">
        <v>120</v>
      </c>
      <c r="K78" s="263"/>
    </row>
    <row r="79" spans="2:11" ht="15" customHeight="1">
      <c r="B79" s="272"/>
      <c r="C79" s="252" t="s">
        <v>480</v>
      </c>
      <c r="D79" s="252"/>
      <c r="E79" s="252"/>
      <c r="F79" s="271" t="s">
        <v>481</v>
      </c>
      <c r="G79" s="270"/>
      <c r="H79" s="252" t="s">
        <v>482</v>
      </c>
      <c r="I79" s="252" t="s">
        <v>477</v>
      </c>
      <c r="J79" s="252">
        <v>50</v>
      </c>
      <c r="K79" s="263"/>
    </row>
    <row r="80" spans="2:11" ht="15" customHeight="1">
      <c r="B80" s="272"/>
      <c r="C80" s="252" t="s">
        <v>483</v>
      </c>
      <c r="D80" s="252"/>
      <c r="E80" s="252"/>
      <c r="F80" s="271" t="s">
        <v>475</v>
      </c>
      <c r="G80" s="270"/>
      <c r="H80" s="252" t="s">
        <v>484</v>
      </c>
      <c r="I80" s="252" t="s">
        <v>485</v>
      </c>
      <c r="J80" s="252"/>
      <c r="K80" s="263"/>
    </row>
    <row r="81" spans="2:11" ht="15" customHeight="1">
      <c r="B81" s="272"/>
      <c r="C81" s="273" t="s">
        <v>486</v>
      </c>
      <c r="D81" s="273"/>
      <c r="E81" s="273"/>
      <c r="F81" s="274" t="s">
        <v>481</v>
      </c>
      <c r="G81" s="273"/>
      <c r="H81" s="273" t="s">
        <v>487</v>
      </c>
      <c r="I81" s="273" t="s">
        <v>477</v>
      </c>
      <c r="J81" s="273">
        <v>15</v>
      </c>
      <c r="K81" s="263"/>
    </row>
    <row r="82" spans="2:11" ht="15" customHeight="1">
      <c r="B82" s="272"/>
      <c r="C82" s="273" t="s">
        <v>488</v>
      </c>
      <c r="D82" s="273"/>
      <c r="E82" s="273"/>
      <c r="F82" s="274" t="s">
        <v>481</v>
      </c>
      <c r="G82" s="273"/>
      <c r="H82" s="273" t="s">
        <v>489</v>
      </c>
      <c r="I82" s="273" t="s">
        <v>477</v>
      </c>
      <c r="J82" s="273">
        <v>15</v>
      </c>
      <c r="K82" s="263"/>
    </row>
    <row r="83" spans="2:11" ht="15" customHeight="1">
      <c r="B83" s="272"/>
      <c r="C83" s="273" t="s">
        <v>490</v>
      </c>
      <c r="D83" s="273"/>
      <c r="E83" s="273"/>
      <c r="F83" s="274" t="s">
        <v>481</v>
      </c>
      <c r="G83" s="273"/>
      <c r="H83" s="273" t="s">
        <v>491</v>
      </c>
      <c r="I83" s="273" t="s">
        <v>477</v>
      </c>
      <c r="J83" s="273">
        <v>20</v>
      </c>
      <c r="K83" s="263"/>
    </row>
    <row r="84" spans="2:11" ht="15" customHeight="1">
      <c r="B84" s="272"/>
      <c r="C84" s="273" t="s">
        <v>492</v>
      </c>
      <c r="D84" s="273"/>
      <c r="E84" s="273"/>
      <c r="F84" s="274" t="s">
        <v>481</v>
      </c>
      <c r="G84" s="273"/>
      <c r="H84" s="273" t="s">
        <v>493</v>
      </c>
      <c r="I84" s="273" t="s">
        <v>477</v>
      </c>
      <c r="J84" s="273">
        <v>20</v>
      </c>
      <c r="K84" s="263"/>
    </row>
    <row r="85" spans="2:11" ht="15" customHeight="1">
      <c r="B85" s="272"/>
      <c r="C85" s="252" t="s">
        <v>494</v>
      </c>
      <c r="D85" s="252"/>
      <c r="E85" s="252"/>
      <c r="F85" s="271" t="s">
        <v>481</v>
      </c>
      <c r="G85" s="270"/>
      <c r="H85" s="252" t="s">
        <v>495</v>
      </c>
      <c r="I85" s="252" t="s">
        <v>477</v>
      </c>
      <c r="J85" s="252">
        <v>50</v>
      </c>
      <c r="K85" s="263"/>
    </row>
    <row r="86" spans="2:11" ht="15" customHeight="1">
      <c r="B86" s="272"/>
      <c r="C86" s="252" t="s">
        <v>496</v>
      </c>
      <c r="D86" s="252"/>
      <c r="E86" s="252"/>
      <c r="F86" s="271" t="s">
        <v>481</v>
      </c>
      <c r="G86" s="270"/>
      <c r="H86" s="252" t="s">
        <v>497</v>
      </c>
      <c r="I86" s="252" t="s">
        <v>477</v>
      </c>
      <c r="J86" s="252">
        <v>20</v>
      </c>
      <c r="K86" s="263"/>
    </row>
    <row r="87" spans="2:11" ht="15" customHeight="1">
      <c r="B87" s="272"/>
      <c r="C87" s="252" t="s">
        <v>498</v>
      </c>
      <c r="D87" s="252"/>
      <c r="E87" s="252"/>
      <c r="F87" s="271" t="s">
        <v>481</v>
      </c>
      <c r="G87" s="270"/>
      <c r="H87" s="252" t="s">
        <v>499</v>
      </c>
      <c r="I87" s="252" t="s">
        <v>477</v>
      </c>
      <c r="J87" s="252">
        <v>20</v>
      </c>
      <c r="K87" s="263"/>
    </row>
    <row r="88" spans="2:11" ht="15" customHeight="1">
      <c r="B88" s="272"/>
      <c r="C88" s="252" t="s">
        <v>500</v>
      </c>
      <c r="D88" s="252"/>
      <c r="E88" s="252"/>
      <c r="F88" s="271" t="s">
        <v>481</v>
      </c>
      <c r="G88" s="270"/>
      <c r="H88" s="252" t="s">
        <v>501</v>
      </c>
      <c r="I88" s="252" t="s">
        <v>477</v>
      </c>
      <c r="J88" s="252">
        <v>50</v>
      </c>
      <c r="K88" s="263"/>
    </row>
    <row r="89" spans="2:11" ht="15" customHeight="1">
      <c r="B89" s="272"/>
      <c r="C89" s="252" t="s">
        <v>502</v>
      </c>
      <c r="D89" s="252"/>
      <c r="E89" s="252"/>
      <c r="F89" s="271" t="s">
        <v>481</v>
      </c>
      <c r="G89" s="270"/>
      <c r="H89" s="252" t="s">
        <v>502</v>
      </c>
      <c r="I89" s="252" t="s">
        <v>477</v>
      </c>
      <c r="J89" s="252">
        <v>50</v>
      </c>
      <c r="K89" s="263"/>
    </row>
    <row r="90" spans="2:11" ht="15" customHeight="1">
      <c r="B90" s="272"/>
      <c r="C90" s="252" t="s">
        <v>118</v>
      </c>
      <c r="D90" s="252"/>
      <c r="E90" s="252"/>
      <c r="F90" s="271" t="s">
        <v>481</v>
      </c>
      <c r="G90" s="270"/>
      <c r="H90" s="252" t="s">
        <v>503</v>
      </c>
      <c r="I90" s="252" t="s">
        <v>477</v>
      </c>
      <c r="J90" s="252">
        <v>255</v>
      </c>
      <c r="K90" s="263"/>
    </row>
    <row r="91" spans="2:11" ht="15" customHeight="1">
      <c r="B91" s="272"/>
      <c r="C91" s="252" t="s">
        <v>504</v>
      </c>
      <c r="D91" s="252"/>
      <c r="E91" s="252"/>
      <c r="F91" s="271" t="s">
        <v>475</v>
      </c>
      <c r="G91" s="270"/>
      <c r="H91" s="252" t="s">
        <v>505</v>
      </c>
      <c r="I91" s="252" t="s">
        <v>506</v>
      </c>
      <c r="J91" s="252"/>
      <c r="K91" s="263"/>
    </row>
    <row r="92" spans="2:11" ht="15" customHeight="1">
      <c r="B92" s="272"/>
      <c r="C92" s="252" t="s">
        <v>507</v>
      </c>
      <c r="D92" s="252"/>
      <c r="E92" s="252"/>
      <c r="F92" s="271" t="s">
        <v>475</v>
      </c>
      <c r="G92" s="270"/>
      <c r="H92" s="252" t="s">
        <v>508</v>
      </c>
      <c r="I92" s="252" t="s">
        <v>509</v>
      </c>
      <c r="J92" s="252"/>
      <c r="K92" s="263"/>
    </row>
    <row r="93" spans="2:11" ht="15" customHeight="1">
      <c r="B93" s="272"/>
      <c r="C93" s="252" t="s">
        <v>510</v>
      </c>
      <c r="D93" s="252"/>
      <c r="E93" s="252"/>
      <c r="F93" s="271" t="s">
        <v>475</v>
      </c>
      <c r="G93" s="270"/>
      <c r="H93" s="252" t="s">
        <v>510</v>
      </c>
      <c r="I93" s="252" t="s">
        <v>509</v>
      </c>
      <c r="J93" s="252"/>
      <c r="K93" s="263"/>
    </row>
    <row r="94" spans="2:11" ht="15" customHeight="1">
      <c r="B94" s="272"/>
      <c r="C94" s="252" t="s">
        <v>38</v>
      </c>
      <c r="D94" s="252"/>
      <c r="E94" s="252"/>
      <c r="F94" s="271" t="s">
        <v>475</v>
      </c>
      <c r="G94" s="270"/>
      <c r="H94" s="252" t="s">
        <v>511</v>
      </c>
      <c r="I94" s="252" t="s">
        <v>509</v>
      </c>
      <c r="J94" s="252"/>
      <c r="K94" s="263"/>
    </row>
    <row r="95" spans="2:11" ht="15" customHeight="1">
      <c r="B95" s="272"/>
      <c r="C95" s="252" t="s">
        <v>48</v>
      </c>
      <c r="D95" s="252"/>
      <c r="E95" s="252"/>
      <c r="F95" s="271" t="s">
        <v>475</v>
      </c>
      <c r="G95" s="270"/>
      <c r="H95" s="252" t="s">
        <v>512</v>
      </c>
      <c r="I95" s="252" t="s">
        <v>509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7" t="s">
        <v>513</v>
      </c>
      <c r="D100" s="367"/>
      <c r="E100" s="367"/>
      <c r="F100" s="367"/>
      <c r="G100" s="367"/>
      <c r="H100" s="367"/>
      <c r="I100" s="367"/>
      <c r="J100" s="367"/>
      <c r="K100" s="263"/>
    </row>
    <row r="101" spans="2:11" ht="17.25" customHeight="1">
      <c r="B101" s="262"/>
      <c r="C101" s="264" t="s">
        <v>469</v>
      </c>
      <c r="D101" s="264"/>
      <c r="E101" s="264"/>
      <c r="F101" s="264" t="s">
        <v>470</v>
      </c>
      <c r="G101" s="265"/>
      <c r="H101" s="264" t="s">
        <v>113</v>
      </c>
      <c r="I101" s="264" t="s">
        <v>57</v>
      </c>
      <c r="J101" s="264" t="s">
        <v>471</v>
      </c>
      <c r="K101" s="263"/>
    </row>
    <row r="102" spans="2:11" ht="17.25" customHeight="1">
      <c r="B102" s="262"/>
      <c r="C102" s="266" t="s">
        <v>472</v>
      </c>
      <c r="D102" s="266"/>
      <c r="E102" s="266"/>
      <c r="F102" s="267" t="s">
        <v>473</v>
      </c>
      <c r="G102" s="268"/>
      <c r="H102" s="266"/>
      <c r="I102" s="266"/>
      <c r="J102" s="266" t="s">
        <v>474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53</v>
      </c>
      <c r="D104" s="269"/>
      <c r="E104" s="269"/>
      <c r="F104" s="271" t="s">
        <v>475</v>
      </c>
      <c r="G104" s="280"/>
      <c r="H104" s="252" t="s">
        <v>514</v>
      </c>
      <c r="I104" s="252" t="s">
        <v>477</v>
      </c>
      <c r="J104" s="252">
        <v>20</v>
      </c>
      <c r="K104" s="263"/>
    </row>
    <row r="105" spans="2:11" ht="15" customHeight="1">
      <c r="B105" s="262"/>
      <c r="C105" s="252" t="s">
        <v>478</v>
      </c>
      <c r="D105" s="252"/>
      <c r="E105" s="252"/>
      <c r="F105" s="271" t="s">
        <v>475</v>
      </c>
      <c r="G105" s="252"/>
      <c r="H105" s="252" t="s">
        <v>514</v>
      </c>
      <c r="I105" s="252" t="s">
        <v>477</v>
      </c>
      <c r="J105" s="252">
        <v>120</v>
      </c>
      <c r="K105" s="263"/>
    </row>
    <row r="106" spans="2:11" ht="15" customHeight="1">
      <c r="B106" s="272"/>
      <c r="C106" s="252" t="s">
        <v>480</v>
      </c>
      <c r="D106" s="252"/>
      <c r="E106" s="252"/>
      <c r="F106" s="271" t="s">
        <v>481</v>
      </c>
      <c r="G106" s="252"/>
      <c r="H106" s="252" t="s">
        <v>514</v>
      </c>
      <c r="I106" s="252" t="s">
        <v>477</v>
      </c>
      <c r="J106" s="252">
        <v>50</v>
      </c>
      <c r="K106" s="263"/>
    </row>
    <row r="107" spans="2:11" ht="15" customHeight="1">
      <c r="B107" s="272"/>
      <c r="C107" s="252" t="s">
        <v>483</v>
      </c>
      <c r="D107" s="252"/>
      <c r="E107" s="252"/>
      <c r="F107" s="271" t="s">
        <v>475</v>
      </c>
      <c r="G107" s="252"/>
      <c r="H107" s="252" t="s">
        <v>514</v>
      </c>
      <c r="I107" s="252" t="s">
        <v>485</v>
      </c>
      <c r="J107" s="252"/>
      <c r="K107" s="263"/>
    </row>
    <row r="108" spans="2:11" ht="15" customHeight="1">
      <c r="B108" s="272"/>
      <c r="C108" s="252" t="s">
        <v>494</v>
      </c>
      <c r="D108" s="252"/>
      <c r="E108" s="252"/>
      <c r="F108" s="271" t="s">
        <v>481</v>
      </c>
      <c r="G108" s="252"/>
      <c r="H108" s="252" t="s">
        <v>514</v>
      </c>
      <c r="I108" s="252" t="s">
        <v>477</v>
      </c>
      <c r="J108" s="252">
        <v>50</v>
      </c>
      <c r="K108" s="263"/>
    </row>
    <row r="109" spans="2:11" ht="15" customHeight="1">
      <c r="B109" s="272"/>
      <c r="C109" s="252" t="s">
        <v>502</v>
      </c>
      <c r="D109" s="252"/>
      <c r="E109" s="252"/>
      <c r="F109" s="271" t="s">
        <v>481</v>
      </c>
      <c r="G109" s="252"/>
      <c r="H109" s="252" t="s">
        <v>514</v>
      </c>
      <c r="I109" s="252" t="s">
        <v>477</v>
      </c>
      <c r="J109" s="252">
        <v>50</v>
      </c>
      <c r="K109" s="263"/>
    </row>
    <row r="110" spans="2:11" ht="15" customHeight="1">
      <c r="B110" s="272"/>
      <c r="C110" s="252" t="s">
        <v>500</v>
      </c>
      <c r="D110" s="252"/>
      <c r="E110" s="252"/>
      <c r="F110" s="271" t="s">
        <v>481</v>
      </c>
      <c r="G110" s="252"/>
      <c r="H110" s="252" t="s">
        <v>514</v>
      </c>
      <c r="I110" s="252" t="s">
        <v>477</v>
      </c>
      <c r="J110" s="252">
        <v>50</v>
      </c>
      <c r="K110" s="263"/>
    </row>
    <row r="111" spans="2:11" ht="15" customHeight="1">
      <c r="B111" s="272"/>
      <c r="C111" s="252" t="s">
        <v>53</v>
      </c>
      <c r="D111" s="252"/>
      <c r="E111" s="252"/>
      <c r="F111" s="271" t="s">
        <v>475</v>
      </c>
      <c r="G111" s="252"/>
      <c r="H111" s="252" t="s">
        <v>515</v>
      </c>
      <c r="I111" s="252" t="s">
        <v>477</v>
      </c>
      <c r="J111" s="252">
        <v>20</v>
      </c>
      <c r="K111" s="263"/>
    </row>
    <row r="112" spans="2:11" ht="15" customHeight="1">
      <c r="B112" s="272"/>
      <c r="C112" s="252" t="s">
        <v>516</v>
      </c>
      <c r="D112" s="252"/>
      <c r="E112" s="252"/>
      <c r="F112" s="271" t="s">
        <v>475</v>
      </c>
      <c r="G112" s="252"/>
      <c r="H112" s="252" t="s">
        <v>517</v>
      </c>
      <c r="I112" s="252" t="s">
        <v>477</v>
      </c>
      <c r="J112" s="252">
        <v>120</v>
      </c>
      <c r="K112" s="263"/>
    </row>
    <row r="113" spans="2:11" ht="15" customHeight="1">
      <c r="B113" s="272"/>
      <c r="C113" s="252" t="s">
        <v>38</v>
      </c>
      <c r="D113" s="252"/>
      <c r="E113" s="252"/>
      <c r="F113" s="271" t="s">
        <v>475</v>
      </c>
      <c r="G113" s="252"/>
      <c r="H113" s="252" t="s">
        <v>518</v>
      </c>
      <c r="I113" s="252" t="s">
        <v>509</v>
      </c>
      <c r="J113" s="252"/>
      <c r="K113" s="263"/>
    </row>
    <row r="114" spans="2:11" ht="15" customHeight="1">
      <c r="B114" s="272"/>
      <c r="C114" s="252" t="s">
        <v>48</v>
      </c>
      <c r="D114" s="252"/>
      <c r="E114" s="252"/>
      <c r="F114" s="271" t="s">
        <v>475</v>
      </c>
      <c r="G114" s="252"/>
      <c r="H114" s="252" t="s">
        <v>519</v>
      </c>
      <c r="I114" s="252" t="s">
        <v>509</v>
      </c>
      <c r="J114" s="252"/>
      <c r="K114" s="263"/>
    </row>
    <row r="115" spans="2:11" ht="15" customHeight="1">
      <c r="B115" s="272"/>
      <c r="C115" s="252" t="s">
        <v>57</v>
      </c>
      <c r="D115" s="252"/>
      <c r="E115" s="252"/>
      <c r="F115" s="271" t="s">
        <v>475</v>
      </c>
      <c r="G115" s="252"/>
      <c r="H115" s="252" t="s">
        <v>520</v>
      </c>
      <c r="I115" s="252" t="s">
        <v>521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4" t="s">
        <v>522</v>
      </c>
      <c r="D120" s="364"/>
      <c r="E120" s="364"/>
      <c r="F120" s="364"/>
      <c r="G120" s="364"/>
      <c r="H120" s="364"/>
      <c r="I120" s="364"/>
      <c r="J120" s="364"/>
      <c r="K120" s="288"/>
    </row>
    <row r="121" spans="2:11" ht="17.25" customHeight="1">
      <c r="B121" s="289"/>
      <c r="C121" s="264" t="s">
        <v>469</v>
      </c>
      <c r="D121" s="264"/>
      <c r="E121" s="264"/>
      <c r="F121" s="264" t="s">
        <v>470</v>
      </c>
      <c r="G121" s="265"/>
      <c r="H121" s="264" t="s">
        <v>113</v>
      </c>
      <c r="I121" s="264" t="s">
        <v>57</v>
      </c>
      <c r="J121" s="264" t="s">
        <v>471</v>
      </c>
      <c r="K121" s="290"/>
    </row>
    <row r="122" spans="2:11" ht="17.25" customHeight="1">
      <c r="B122" s="289"/>
      <c r="C122" s="266" t="s">
        <v>472</v>
      </c>
      <c r="D122" s="266"/>
      <c r="E122" s="266"/>
      <c r="F122" s="267" t="s">
        <v>473</v>
      </c>
      <c r="G122" s="268"/>
      <c r="H122" s="266"/>
      <c r="I122" s="266"/>
      <c r="J122" s="266" t="s">
        <v>474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478</v>
      </c>
      <c r="D124" s="269"/>
      <c r="E124" s="269"/>
      <c r="F124" s="271" t="s">
        <v>475</v>
      </c>
      <c r="G124" s="252"/>
      <c r="H124" s="252" t="s">
        <v>514</v>
      </c>
      <c r="I124" s="252" t="s">
        <v>477</v>
      </c>
      <c r="J124" s="252">
        <v>120</v>
      </c>
      <c r="K124" s="293"/>
    </row>
    <row r="125" spans="2:11" ht="15" customHeight="1">
      <c r="B125" s="291"/>
      <c r="C125" s="252" t="s">
        <v>523</v>
      </c>
      <c r="D125" s="252"/>
      <c r="E125" s="252"/>
      <c r="F125" s="271" t="s">
        <v>475</v>
      </c>
      <c r="G125" s="252"/>
      <c r="H125" s="252" t="s">
        <v>524</v>
      </c>
      <c r="I125" s="252" t="s">
        <v>477</v>
      </c>
      <c r="J125" s="252" t="s">
        <v>525</v>
      </c>
      <c r="K125" s="293"/>
    </row>
    <row r="126" spans="2:11" ht="15" customHeight="1">
      <c r="B126" s="291"/>
      <c r="C126" s="252" t="s">
        <v>424</v>
      </c>
      <c r="D126" s="252"/>
      <c r="E126" s="252"/>
      <c r="F126" s="271" t="s">
        <v>475</v>
      </c>
      <c r="G126" s="252"/>
      <c r="H126" s="252" t="s">
        <v>526</v>
      </c>
      <c r="I126" s="252" t="s">
        <v>477</v>
      </c>
      <c r="J126" s="252" t="s">
        <v>525</v>
      </c>
      <c r="K126" s="293"/>
    </row>
    <row r="127" spans="2:11" ht="15" customHeight="1">
      <c r="B127" s="291"/>
      <c r="C127" s="252" t="s">
        <v>486</v>
      </c>
      <c r="D127" s="252"/>
      <c r="E127" s="252"/>
      <c r="F127" s="271" t="s">
        <v>481</v>
      </c>
      <c r="G127" s="252"/>
      <c r="H127" s="252" t="s">
        <v>487</v>
      </c>
      <c r="I127" s="252" t="s">
        <v>477</v>
      </c>
      <c r="J127" s="252">
        <v>15</v>
      </c>
      <c r="K127" s="293"/>
    </row>
    <row r="128" spans="2:11" ht="15" customHeight="1">
      <c r="B128" s="291"/>
      <c r="C128" s="273" t="s">
        <v>488</v>
      </c>
      <c r="D128" s="273"/>
      <c r="E128" s="273"/>
      <c r="F128" s="274" t="s">
        <v>481</v>
      </c>
      <c r="G128" s="273"/>
      <c r="H128" s="273" t="s">
        <v>489</v>
      </c>
      <c r="I128" s="273" t="s">
        <v>477</v>
      </c>
      <c r="J128" s="273">
        <v>15</v>
      </c>
      <c r="K128" s="293"/>
    </row>
    <row r="129" spans="2:11" ht="15" customHeight="1">
      <c r="B129" s="291"/>
      <c r="C129" s="273" t="s">
        <v>490</v>
      </c>
      <c r="D129" s="273"/>
      <c r="E129" s="273"/>
      <c r="F129" s="274" t="s">
        <v>481</v>
      </c>
      <c r="G129" s="273"/>
      <c r="H129" s="273" t="s">
        <v>491</v>
      </c>
      <c r="I129" s="273" t="s">
        <v>477</v>
      </c>
      <c r="J129" s="273">
        <v>20</v>
      </c>
      <c r="K129" s="293"/>
    </row>
    <row r="130" spans="2:11" ht="15" customHeight="1">
      <c r="B130" s="291"/>
      <c r="C130" s="273" t="s">
        <v>492</v>
      </c>
      <c r="D130" s="273"/>
      <c r="E130" s="273"/>
      <c r="F130" s="274" t="s">
        <v>481</v>
      </c>
      <c r="G130" s="273"/>
      <c r="H130" s="273" t="s">
        <v>493</v>
      </c>
      <c r="I130" s="273" t="s">
        <v>477</v>
      </c>
      <c r="J130" s="273">
        <v>20</v>
      </c>
      <c r="K130" s="293"/>
    </row>
    <row r="131" spans="2:11" ht="15" customHeight="1">
      <c r="B131" s="291"/>
      <c r="C131" s="252" t="s">
        <v>480</v>
      </c>
      <c r="D131" s="252"/>
      <c r="E131" s="252"/>
      <c r="F131" s="271" t="s">
        <v>481</v>
      </c>
      <c r="G131" s="252"/>
      <c r="H131" s="252" t="s">
        <v>514</v>
      </c>
      <c r="I131" s="252" t="s">
        <v>477</v>
      </c>
      <c r="J131" s="252">
        <v>50</v>
      </c>
      <c r="K131" s="293"/>
    </row>
    <row r="132" spans="2:11" ht="15" customHeight="1">
      <c r="B132" s="291"/>
      <c r="C132" s="252" t="s">
        <v>494</v>
      </c>
      <c r="D132" s="252"/>
      <c r="E132" s="252"/>
      <c r="F132" s="271" t="s">
        <v>481</v>
      </c>
      <c r="G132" s="252"/>
      <c r="H132" s="252" t="s">
        <v>514</v>
      </c>
      <c r="I132" s="252" t="s">
        <v>477</v>
      </c>
      <c r="J132" s="252">
        <v>50</v>
      </c>
      <c r="K132" s="293"/>
    </row>
    <row r="133" spans="2:11" ht="15" customHeight="1">
      <c r="B133" s="291"/>
      <c r="C133" s="252" t="s">
        <v>500</v>
      </c>
      <c r="D133" s="252"/>
      <c r="E133" s="252"/>
      <c r="F133" s="271" t="s">
        <v>481</v>
      </c>
      <c r="G133" s="252"/>
      <c r="H133" s="252" t="s">
        <v>514</v>
      </c>
      <c r="I133" s="252" t="s">
        <v>477</v>
      </c>
      <c r="J133" s="252">
        <v>50</v>
      </c>
      <c r="K133" s="293"/>
    </row>
    <row r="134" spans="2:11" ht="15" customHeight="1">
      <c r="B134" s="291"/>
      <c r="C134" s="252" t="s">
        <v>502</v>
      </c>
      <c r="D134" s="252"/>
      <c r="E134" s="252"/>
      <c r="F134" s="271" t="s">
        <v>481</v>
      </c>
      <c r="G134" s="252"/>
      <c r="H134" s="252" t="s">
        <v>514</v>
      </c>
      <c r="I134" s="252" t="s">
        <v>477</v>
      </c>
      <c r="J134" s="252">
        <v>50</v>
      </c>
      <c r="K134" s="293"/>
    </row>
    <row r="135" spans="2:11" ht="15" customHeight="1">
      <c r="B135" s="291"/>
      <c r="C135" s="252" t="s">
        <v>118</v>
      </c>
      <c r="D135" s="252"/>
      <c r="E135" s="252"/>
      <c r="F135" s="271" t="s">
        <v>481</v>
      </c>
      <c r="G135" s="252"/>
      <c r="H135" s="252" t="s">
        <v>527</v>
      </c>
      <c r="I135" s="252" t="s">
        <v>477</v>
      </c>
      <c r="J135" s="252">
        <v>255</v>
      </c>
      <c r="K135" s="293"/>
    </row>
    <row r="136" spans="2:11" ht="15" customHeight="1">
      <c r="B136" s="291"/>
      <c r="C136" s="252" t="s">
        <v>504</v>
      </c>
      <c r="D136" s="252"/>
      <c r="E136" s="252"/>
      <c r="F136" s="271" t="s">
        <v>475</v>
      </c>
      <c r="G136" s="252"/>
      <c r="H136" s="252" t="s">
        <v>528</v>
      </c>
      <c r="I136" s="252" t="s">
        <v>506</v>
      </c>
      <c r="J136" s="252"/>
      <c r="K136" s="293"/>
    </row>
    <row r="137" spans="2:11" ht="15" customHeight="1">
      <c r="B137" s="291"/>
      <c r="C137" s="252" t="s">
        <v>507</v>
      </c>
      <c r="D137" s="252"/>
      <c r="E137" s="252"/>
      <c r="F137" s="271" t="s">
        <v>475</v>
      </c>
      <c r="G137" s="252"/>
      <c r="H137" s="252" t="s">
        <v>529</v>
      </c>
      <c r="I137" s="252" t="s">
        <v>509</v>
      </c>
      <c r="J137" s="252"/>
      <c r="K137" s="293"/>
    </row>
    <row r="138" spans="2:11" ht="15" customHeight="1">
      <c r="B138" s="291"/>
      <c r="C138" s="252" t="s">
        <v>510</v>
      </c>
      <c r="D138" s="252"/>
      <c r="E138" s="252"/>
      <c r="F138" s="271" t="s">
        <v>475</v>
      </c>
      <c r="G138" s="252"/>
      <c r="H138" s="252" t="s">
        <v>510</v>
      </c>
      <c r="I138" s="252" t="s">
        <v>509</v>
      </c>
      <c r="J138" s="252"/>
      <c r="K138" s="293"/>
    </row>
    <row r="139" spans="2:11" ht="15" customHeight="1">
      <c r="B139" s="291"/>
      <c r="C139" s="252" t="s">
        <v>38</v>
      </c>
      <c r="D139" s="252"/>
      <c r="E139" s="252"/>
      <c r="F139" s="271" t="s">
        <v>475</v>
      </c>
      <c r="G139" s="252"/>
      <c r="H139" s="252" t="s">
        <v>530</v>
      </c>
      <c r="I139" s="252" t="s">
        <v>509</v>
      </c>
      <c r="J139" s="252"/>
      <c r="K139" s="293"/>
    </row>
    <row r="140" spans="2:11" ht="15" customHeight="1">
      <c r="B140" s="291"/>
      <c r="C140" s="252" t="s">
        <v>531</v>
      </c>
      <c r="D140" s="252"/>
      <c r="E140" s="252"/>
      <c r="F140" s="271" t="s">
        <v>475</v>
      </c>
      <c r="G140" s="252"/>
      <c r="H140" s="252" t="s">
        <v>532</v>
      </c>
      <c r="I140" s="252" t="s">
        <v>509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7" t="s">
        <v>533</v>
      </c>
      <c r="D145" s="367"/>
      <c r="E145" s="367"/>
      <c r="F145" s="367"/>
      <c r="G145" s="367"/>
      <c r="H145" s="367"/>
      <c r="I145" s="367"/>
      <c r="J145" s="367"/>
      <c r="K145" s="263"/>
    </row>
    <row r="146" spans="2:11" ht="17.25" customHeight="1">
      <c r="B146" s="262"/>
      <c r="C146" s="264" t="s">
        <v>469</v>
      </c>
      <c r="D146" s="264"/>
      <c r="E146" s="264"/>
      <c r="F146" s="264" t="s">
        <v>470</v>
      </c>
      <c r="G146" s="265"/>
      <c r="H146" s="264" t="s">
        <v>113</v>
      </c>
      <c r="I146" s="264" t="s">
        <v>57</v>
      </c>
      <c r="J146" s="264" t="s">
        <v>471</v>
      </c>
      <c r="K146" s="263"/>
    </row>
    <row r="147" spans="2:11" ht="17.25" customHeight="1">
      <c r="B147" s="262"/>
      <c r="C147" s="266" t="s">
        <v>472</v>
      </c>
      <c r="D147" s="266"/>
      <c r="E147" s="266"/>
      <c r="F147" s="267" t="s">
        <v>473</v>
      </c>
      <c r="G147" s="268"/>
      <c r="H147" s="266"/>
      <c r="I147" s="266"/>
      <c r="J147" s="266" t="s">
        <v>474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478</v>
      </c>
      <c r="D149" s="252"/>
      <c r="E149" s="252"/>
      <c r="F149" s="298" t="s">
        <v>475</v>
      </c>
      <c r="G149" s="252"/>
      <c r="H149" s="297" t="s">
        <v>514</v>
      </c>
      <c r="I149" s="297" t="s">
        <v>477</v>
      </c>
      <c r="J149" s="297">
        <v>120</v>
      </c>
      <c r="K149" s="293"/>
    </row>
    <row r="150" spans="2:11" ht="15" customHeight="1">
      <c r="B150" s="272"/>
      <c r="C150" s="297" t="s">
        <v>523</v>
      </c>
      <c r="D150" s="252"/>
      <c r="E150" s="252"/>
      <c r="F150" s="298" t="s">
        <v>475</v>
      </c>
      <c r="G150" s="252"/>
      <c r="H150" s="297" t="s">
        <v>534</v>
      </c>
      <c r="I150" s="297" t="s">
        <v>477</v>
      </c>
      <c r="J150" s="297" t="s">
        <v>525</v>
      </c>
      <c r="K150" s="293"/>
    </row>
    <row r="151" spans="2:11" ht="15" customHeight="1">
      <c r="B151" s="272"/>
      <c r="C151" s="297" t="s">
        <v>424</v>
      </c>
      <c r="D151" s="252"/>
      <c r="E151" s="252"/>
      <c r="F151" s="298" t="s">
        <v>475</v>
      </c>
      <c r="G151" s="252"/>
      <c r="H151" s="297" t="s">
        <v>535</v>
      </c>
      <c r="I151" s="297" t="s">
        <v>477</v>
      </c>
      <c r="J151" s="297" t="s">
        <v>525</v>
      </c>
      <c r="K151" s="293"/>
    </row>
    <row r="152" spans="2:11" ht="15" customHeight="1">
      <c r="B152" s="272"/>
      <c r="C152" s="297" t="s">
        <v>480</v>
      </c>
      <c r="D152" s="252"/>
      <c r="E152" s="252"/>
      <c r="F152" s="298" t="s">
        <v>481</v>
      </c>
      <c r="G152" s="252"/>
      <c r="H152" s="297" t="s">
        <v>514</v>
      </c>
      <c r="I152" s="297" t="s">
        <v>477</v>
      </c>
      <c r="J152" s="297">
        <v>50</v>
      </c>
      <c r="K152" s="293"/>
    </row>
    <row r="153" spans="2:11" ht="15" customHeight="1">
      <c r="B153" s="272"/>
      <c r="C153" s="297" t="s">
        <v>483</v>
      </c>
      <c r="D153" s="252"/>
      <c r="E153" s="252"/>
      <c r="F153" s="298" t="s">
        <v>475</v>
      </c>
      <c r="G153" s="252"/>
      <c r="H153" s="297" t="s">
        <v>514</v>
      </c>
      <c r="I153" s="297" t="s">
        <v>485</v>
      </c>
      <c r="J153" s="297"/>
      <c r="K153" s="293"/>
    </row>
    <row r="154" spans="2:11" ht="15" customHeight="1">
      <c r="B154" s="272"/>
      <c r="C154" s="297" t="s">
        <v>494</v>
      </c>
      <c r="D154" s="252"/>
      <c r="E154" s="252"/>
      <c r="F154" s="298" t="s">
        <v>481</v>
      </c>
      <c r="G154" s="252"/>
      <c r="H154" s="297" t="s">
        <v>514</v>
      </c>
      <c r="I154" s="297" t="s">
        <v>477</v>
      </c>
      <c r="J154" s="297">
        <v>50</v>
      </c>
      <c r="K154" s="293"/>
    </row>
    <row r="155" spans="2:11" ht="15" customHeight="1">
      <c r="B155" s="272"/>
      <c r="C155" s="297" t="s">
        <v>502</v>
      </c>
      <c r="D155" s="252"/>
      <c r="E155" s="252"/>
      <c r="F155" s="298" t="s">
        <v>481</v>
      </c>
      <c r="G155" s="252"/>
      <c r="H155" s="297" t="s">
        <v>514</v>
      </c>
      <c r="I155" s="297" t="s">
        <v>477</v>
      </c>
      <c r="J155" s="297">
        <v>50</v>
      </c>
      <c r="K155" s="293"/>
    </row>
    <row r="156" spans="2:11" ht="15" customHeight="1">
      <c r="B156" s="272"/>
      <c r="C156" s="297" t="s">
        <v>500</v>
      </c>
      <c r="D156" s="252"/>
      <c r="E156" s="252"/>
      <c r="F156" s="298" t="s">
        <v>481</v>
      </c>
      <c r="G156" s="252"/>
      <c r="H156" s="297" t="s">
        <v>514</v>
      </c>
      <c r="I156" s="297" t="s">
        <v>477</v>
      </c>
      <c r="J156" s="297">
        <v>50</v>
      </c>
      <c r="K156" s="293"/>
    </row>
    <row r="157" spans="2:11" ht="15" customHeight="1">
      <c r="B157" s="272"/>
      <c r="C157" s="297" t="s">
        <v>98</v>
      </c>
      <c r="D157" s="252"/>
      <c r="E157" s="252"/>
      <c r="F157" s="298" t="s">
        <v>475</v>
      </c>
      <c r="G157" s="252"/>
      <c r="H157" s="297" t="s">
        <v>536</v>
      </c>
      <c r="I157" s="297" t="s">
        <v>477</v>
      </c>
      <c r="J157" s="297" t="s">
        <v>537</v>
      </c>
      <c r="K157" s="293"/>
    </row>
    <row r="158" spans="2:11" ht="15" customHeight="1">
      <c r="B158" s="272"/>
      <c r="C158" s="297" t="s">
        <v>538</v>
      </c>
      <c r="D158" s="252"/>
      <c r="E158" s="252"/>
      <c r="F158" s="298" t="s">
        <v>475</v>
      </c>
      <c r="G158" s="252"/>
      <c r="H158" s="297" t="s">
        <v>539</v>
      </c>
      <c r="I158" s="297" t="s">
        <v>509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64" t="s">
        <v>540</v>
      </c>
      <c r="D163" s="364"/>
      <c r="E163" s="364"/>
      <c r="F163" s="364"/>
      <c r="G163" s="364"/>
      <c r="H163" s="364"/>
      <c r="I163" s="364"/>
      <c r="J163" s="364"/>
      <c r="K163" s="243"/>
    </row>
    <row r="164" spans="2:11" ht="17.25" customHeight="1">
      <c r="B164" s="242"/>
      <c r="C164" s="264" t="s">
        <v>469</v>
      </c>
      <c r="D164" s="264"/>
      <c r="E164" s="264"/>
      <c r="F164" s="264" t="s">
        <v>470</v>
      </c>
      <c r="G164" s="301"/>
      <c r="H164" s="302" t="s">
        <v>113</v>
      </c>
      <c r="I164" s="302" t="s">
        <v>57</v>
      </c>
      <c r="J164" s="264" t="s">
        <v>471</v>
      </c>
      <c r="K164" s="243"/>
    </row>
    <row r="165" spans="2:11" ht="17.25" customHeight="1">
      <c r="B165" s="245"/>
      <c r="C165" s="266" t="s">
        <v>472</v>
      </c>
      <c r="D165" s="266"/>
      <c r="E165" s="266"/>
      <c r="F165" s="267" t="s">
        <v>473</v>
      </c>
      <c r="G165" s="303"/>
      <c r="H165" s="304"/>
      <c r="I165" s="304"/>
      <c r="J165" s="266" t="s">
        <v>474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478</v>
      </c>
      <c r="D167" s="252"/>
      <c r="E167" s="252"/>
      <c r="F167" s="271" t="s">
        <v>475</v>
      </c>
      <c r="G167" s="252"/>
      <c r="H167" s="252" t="s">
        <v>514</v>
      </c>
      <c r="I167" s="252" t="s">
        <v>477</v>
      </c>
      <c r="J167" s="252">
        <v>120</v>
      </c>
      <c r="K167" s="293"/>
    </row>
    <row r="168" spans="2:11" ht="15" customHeight="1">
      <c r="B168" s="272"/>
      <c r="C168" s="252" t="s">
        <v>523</v>
      </c>
      <c r="D168" s="252"/>
      <c r="E168" s="252"/>
      <c r="F168" s="271" t="s">
        <v>475</v>
      </c>
      <c r="G168" s="252"/>
      <c r="H168" s="252" t="s">
        <v>524</v>
      </c>
      <c r="I168" s="252" t="s">
        <v>477</v>
      </c>
      <c r="J168" s="252" t="s">
        <v>525</v>
      </c>
      <c r="K168" s="293"/>
    </row>
    <row r="169" spans="2:11" ht="15" customHeight="1">
      <c r="B169" s="272"/>
      <c r="C169" s="252" t="s">
        <v>424</v>
      </c>
      <c r="D169" s="252"/>
      <c r="E169" s="252"/>
      <c r="F169" s="271" t="s">
        <v>475</v>
      </c>
      <c r="G169" s="252"/>
      <c r="H169" s="252" t="s">
        <v>541</v>
      </c>
      <c r="I169" s="252" t="s">
        <v>477</v>
      </c>
      <c r="J169" s="252" t="s">
        <v>525</v>
      </c>
      <c r="K169" s="293"/>
    </row>
    <row r="170" spans="2:11" ht="15" customHeight="1">
      <c r="B170" s="272"/>
      <c r="C170" s="252" t="s">
        <v>480</v>
      </c>
      <c r="D170" s="252"/>
      <c r="E170" s="252"/>
      <c r="F170" s="271" t="s">
        <v>481</v>
      </c>
      <c r="G170" s="252"/>
      <c r="H170" s="252" t="s">
        <v>541</v>
      </c>
      <c r="I170" s="252" t="s">
        <v>477</v>
      </c>
      <c r="J170" s="252">
        <v>50</v>
      </c>
      <c r="K170" s="293"/>
    </row>
    <row r="171" spans="2:11" ht="15" customHeight="1">
      <c r="B171" s="272"/>
      <c r="C171" s="252" t="s">
        <v>483</v>
      </c>
      <c r="D171" s="252"/>
      <c r="E171" s="252"/>
      <c r="F171" s="271" t="s">
        <v>475</v>
      </c>
      <c r="G171" s="252"/>
      <c r="H171" s="252" t="s">
        <v>541</v>
      </c>
      <c r="I171" s="252" t="s">
        <v>485</v>
      </c>
      <c r="J171" s="252"/>
      <c r="K171" s="293"/>
    </row>
    <row r="172" spans="2:11" ht="15" customHeight="1">
      <c r="B172" s="272"/>
      <c r="C172" s="252" t="s">
        <v>494</v>
      </c>
      <c r="D172" s="252"/>
      <c r="E172" s="252"/>
      <c r="F172" s="271" t="s">
        <v>481</v>
      </c>
      <c r="G172" s="252"/>
      <c r="H172" s="252" t="s">
        <v>541</v>
      </c>
      <c r="I172" s="252" t="s">
        <v>477</v>
      </c>
      <c r="J172" s="252">
        <v>50</v>
      </c>
      <c r="K172" s="293"/>
    </row>
    <row r="173" spans="2:11" ht="15" customHeight="1">
      <c r="B173" s="272"/>
      <c r="C173" s="252" t="s">
        <v>502</v>
      </c>
      <c r="D173" s="252"/>
      <c r="E173" s="252"/>
      <c r="F173" s="271" t="s">
        <v>481</v>
      </c>
      <c r="G173" s="252"/>
      <c r="H173" s="252" t="s">
        <v>541</v>
      </c>
      <c r="I173" s="252" t="s">
        <v>477</v>
      </c>
      <c r="J173" s="252">
        <v>50</v>
      </c>
      <c r="K173" s="293"/>
    </row>
    <row r="174" spans="2:11" ht="15" customHeight="1">
      <c r="B174" s="272"/>
      <c r="C174" s="252" t="s">
        <v>500</v>
      </c>
      <c r="D174" s="252"/>
      <c r="E174" s="252"/>
      <c r="F174" s="271" t="s">
        <v>481</v>
      </c>
      <c r="G174" s="252"/>
      <c r="H174" s="252" t="s">
        <v>541</v>
      </c>
      <c r="I174" s="252" t="s">
        <v>477</v>
      </c>
      <c r="J174" s="252">
        <v>50</v>
      </c>
      <c r="K174" s="293"/>
    </row>
    <row r="175" spans="2:11" ht="15" customHeight="1">
      <c r="B175" s="272"/>
      <c r="C175" s="252" t="s">
        <v>112</v>
      </c>
      <c r="D175" s="252"/>
      <c r="E175" s="252"/>
      <c r="F175" s="271" t="s">
        <v>475</v>
      </c>
      <c r="G175" s="252"/>
      <c r="H175" s="252" t="s">
        <v>542</v>
      </c>
      <c r="I175" s="252" t="s">
        <v>543</v>
      </c>
      <c r="J175" s="252"/>
      <c r="K175" s="293"/>
    </row>
    <row r="176" spans="2:11" ht="15" customHeight="1">
      <c r="B176" s="272"/>
      <c r="C176" s="252" t="s">
        <v>57</v>
      </c>
      <c r="D176" s="252"/>
      <c r="E176" s="252"/>
      <c r="F176" s="271" t="s">
        <v>475</v>
      </c>
      <c r="G176" s="252"/>
      <c r="H176" s="252" t="s">
        <v>544</v>
      </c>
      <c r="I176" s="252" t="s">
        <v>545</v>
      </c>
      <c r="J176" s="252">
        <v>1</v>
      </c>
      <c r="K176" s="293"/>
    </row>
    <row r="177" spans="2:11" ht="15" customHeight="1">
      <c r="B177" s="272"/>
      <c r="C177" s="252" t="s">
        <v>53</v>
      </c>
      <c r="D177" s="252"/>
      <c r="E177" s="252"/>
      <c r="F177" s="271" t="s">
        <v>475</v>
      </c>
      <c r="G177" s="252"/>
      <c r="H177" s="252" t="s">
        <v>546</v>
      </c>
      <c r="I177" s="252" t="s">
        <v>477</v>
      </c>
      <c r="J177" s="252">
        <v>20</v>
      </c>
      <c r="K177" s="293"/>
    </row>
    <row r="178" spans="2:11" ht="15" customHeight="1">
      <c r="B178" s="272"/>
      <c r="C178" s="252" t="s">
        <v>113</v>
      </c>
      <c r="D178" s="252"/>
      <c r="E178" s="252"/>
      <c r="F178" s="271" t="s">
        <v>475</v>
      </c>
      <c r="G178" s="252"/>
      <c r="H178" s="252" t="s">
        <v>547</v>
      </c>
      <c r="I178" s="252" t="s">
        <v>477</v>
      </c>
      <c r="J178" s="252">
        <v>255</v>
      </c>
      <c r="K178" s="293"/>
    </row>
    <row r="179" spans="2:11" ht="15" customHeight="1">
      <c r="B179" s="272"/>
      <c r="C179" s="252" t="s">
        <v>114</v>
      </c>
      <c r="D179" s="252"/>
      <c r="E179" s="252"/>
      <c r="F179" s="271" t="s">
        <v>475</v>
      </c>
      <c r="G179" s="252"/>
      <c r="H179" s="252" t="s">
        <v>440</v>
      </c>
      <c r="I179" s="252" t="s">
        <v>477</v>
      </c>
      <c r="J179" s="252">
        <v>10</v>
      </c>
      <c r="K179" s="293"/>
    </row>
    <row r="180" spans="2:11" ht="15" customHeight="1">
      <c r="B180" s="272"/>
      <c r="C180" s="252" t="s">
        <v>115</v>
      </c>
      <c r="D180" s="252"/>
      <c r="E180" s="252"/>
      <c r="F180" s="271" t="s">
        <v>475</v>
      </c>
      <c r="G180" s="252"/>
      <c r="H180" s="252" t="s">
        <v>548</v>
      </c>
      <c r="I180" s="252" t="s">
        <v>509</v>
      </c>
      <c r="J180" s="252"/>
      <c r="K180" s="293"/>
    </row>
    <row r="181" spans="2:11" ht="15" customHeight="1">
      <c r="B181" s="272"/>
      <c r="C181" s="252" t="s">
        <v>549</v>
      </c>
      <c r="D181" s="252"/>
      <c r="E181" s="252"/>
      <c r="F181" s="271" t="s">
        <v>475</v>
      </c>
      <c r="G181" s="252"/>
      <c r="H181" s="252" t="s">
        <v>550</v>
      </c>
      <c r="I181" s="252" t="s">
        <v>509</v>
      </c>
      <c r="J181" s="252"/>
      <c r="K181" s="293"/>
    </row>
    <row r="182" spans="2:11" ht="15" customHeight="1">
      <c r="B182" s="272"/>
      <c r="C182" s="252" t="s">
        <v>538</v>
      </c>
      <c r="D182" s="252"/>
      <c r="E182" s="252"/>
      <c r="F182" s="271" t="s">
        <v>475</v>
      </c>
      <c r="G182" s="252"/>
      <c r="H182" s="252" t="s">
        <v>551</v>
      </c>
      <c r="I182" s="252" t="s">
        <v>509</v>
      </c>
      <c r="J182" s="252"/>
      <c r="K182" s="293"/>
    </row>
    <row r="183" spans="2:11" ht="15" customHeight="1">
      <c r="B183" s="272"/>
      <c r="C183" s="252" t="s">
        <v>117</v>
      </c>
      <c r="D183" s="252"/>
      <c r="E183" s="252"/>
      <c r="F183" s="271" t="s">
        <v>481</v>
      </c>
      <c r="G183" s="252"/>
      <c r="H183" s="252" t="s">
        <v>552</v>
      </c>
      <c r="I183" s="252" t="s">
        <v>477</v>
      </c>
      <c r="J183" s="252">
        <v>50</v>
      </c>
      <c r="K183" s="293"/>
    </row>
    <row r="184" spans="2:11" ht="15" customHeight="1">
      <c r="B184" s="272"/>
      <c r="C184" s="252" t="s">
        <v>553</v>
      </c>
      <c r="D184" s="252"/>
      <c r="E184" s="252"/>
      <c r="F184" s="271" t="s">
        <v>481</v>
      </c>
      <c r="G184" s="252"/>
      <c r="H184" s="252" t="s">
        <v>554</v>
      </c>
      <c r="I184" s="252" t="s">
        <v>555</v>
      </c>
      <c r="J184" s="252"/>
      <c r="K184" s="293"/>
    </row>
    <row r="185" spans="2:11" ht="15" customHeight="1">
      <c r="B185" s="272"/>
      <c r="C185" s="252" t="s">
        <v>556</v>
      </c>
      <c r="D185" s="252"/>
      <c r="E185" s="252"/>
      <c r="F185" s="271" t="s">
        <v>481</v>
      </c>
      <c r="G185" s="252"/>
      <c r="H185" s="252" t="s">
        <v>557</v>
      </c>
      <c r="I185" s="252" t="s">
        <v>555</v>
      </c>
      <c r="J185" s="252"/>
      <c r="K185" s="293"/>
    </row>
    <row r="186" spans="2:11" ht="15" customHeight="1">
      <c r="B186" s="272"/>
      <c r="C186" s="252" t="s">
        <v>558</v>
      </c>
      <c r="D186" s="252"/>
      <c r="E186" s="252"/>
      <c r="F186" s="271" t="s">
        <v>481</v>
      </c>
      <c r="G186" s="252"/>
      <c r="H186" s="252" t="s">
        <v>559</v>
      </c>
      <c r="I186" s="252" t="s">
        <v>555</v>
      </c>
      <c r="J186" s="252"/>
      <c r="K186" s="293"/>
    </row>
    <row r="187" spans="2:11" ht="15" customHeight="1">
      <c r="B187" s="272"/>
      <c r="C187" s="305" t="s">
        <v>560</v>
      </c>
      <c r="D187" s="252"/>
      <c r="E187" s="252"/>
      <c r="F187" s="271" t="s">
        <v>481</v>
      </c>
      <c r="G187" s="252"/>
      <c r="H187" s="252" t="s">
        <v>561</v>
      </c>
      <c r="I187" s="252" t="s">
        <v>562</v>
      </c>
      <c r="J187" s="306" t="s">
        <v>563</v>
      </c>
      <c r="K187" s="293"/>
    </row>
    <row r="188" spans="2:11" ht="15" customHeight="1">
      <c r="B188" s="299"/>
      <c r="C188" s="307"/>
      <c r="D188" s="281"/>
      <c r="E188" s="281"/>
      <c r="F188" s="281"/>
      <c r="G188" s="281"/>
      <c r="H188" s="281"/>
      <c r="I188" s="281"/>
      <c r="J188" s="281"/>
      <c r="K188" s="300"/>
    </row>
    <row r="189" spans="2:11" ht="18.75" customHeight="1">
      <c r="B189" s="308"/>
      <c r="C189" s="309"/>
      <c r="D189" s="309"/>
      <c r="E189" s="309"/>
      <c r="F189" s="310"/>
      <c r="G189" s="252"/>
      <c r="H189" s="252"/>
      <c r="I189" s="252"/>
      <c r="J189" s="252"/>
      <c r="K189" s="248"/>
    </row>
    <row r="190" spans="2:11" ht="18.75" customHeight="1">
      <c r="B190" s="248"/>
      <c r="C190" s="252"/>
      <c r="D190" s="252"/>
      <c r="E190" s="252"/>
      <c r="F190" s="271"/>
      <c r="G190" s="252"/>
      <c r="H190" s="252"/>
      <c r="I190" s="252"/>
      <c r="J190" s="252"/>
      <c r="K190" s="248"/>
    </row>
    <row r="191" spans="2:11" ht="18.75" customHeight="1"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</row>
    <row r="192" spans="2:11" ht="13.5">
      <c r="B192" s="239"/>
      <c r="C192" s="240"/>
      <c r="D192" s="240"/>
      <c r="E192" s="240"/>
      <c r="F192" s="240"/>
      <c r="G192" s="240"/>
      <c r="H192" s="240"/>
      <c r="I192" s="240"/>
      <c r="J192" s="240"/>
      <c r="K192" s="241"/>
    </row>
    <row r="193" spans="2:11" ht="21">
      <c r="B193" s="242"/>
      <c r="C193" s="364" t="s">
        <v>564</v>
      </c>
      <c r="D193" s="364"/>
      <c r="E193" s="364"/>
      <c r="F193" s="364"/>
      <c r="G193" s="364"/>
      <c r="H193" s="364"/>
      <c r="I193" s="364"/>
      <c r="J193" s="364"/>
      <c r="K193" s="243"/>
    </row>
    <row r="194" spans="2:11" ht="25.5" customHeight="1">
      <c r="B194" s="242"/>
      <c r="C194" s="311" t="s">
        <v>565</v>
      </c>
      <c r="D194" s="311"/>
      <c r="E194" s="311"/>
      <c r="F194" s="311" t="s">
        <v>566</v>
      </c>
      <c r="G194" s="312"/>
      <c r="H194" s="365" t="s">
        <v>567</v>
      </c>
      <c r="I194" s="365"/>
      <c r="J194" s="365"/>
      <c r="K194" s="243"/>
    </row>
    <row r="195" spans="2:11" ht="5.25" customHeight="1">
      <c r="B195" s="272"/>
      <c r="C195" s="269"/>
      <c r="D195" s="269"/>
      <c r="E195" s="269"/>
      <c r="F195" s="269"/>
      <c r="G195" s="252"/>
      <c r="H195" s="269"/>
      <c r="I195" s="269"/>
      <c r="J195" s="269"/>
      <c r="K195" s="293"/>
    </row>
    <row r="196" spans="2:11" ht="15" customHeight="1">
      <c r="B196" s="272"/>
      <c r="C196" s="252" t="s">
        <v>568</v>
      </c>
      <c r="D196" s="252"/>
      <c r="E196" s="252"/>
      <c r="F196" s="271" t="s">
        <v>43</v>
      </c>
      <c r="G196" s="252"/>
      <c r="H196" s="363" t="s">
        <v>569</v>
      </c>
      <c r="I196" s="363"/>
      <c r="J196" s="363"/>
      <c r="K196" s="293"/>
    </row>
    <row r="197" spans="2:11" ht="15" customHeight="1">
      <c r="B197" s="272"/>
      <c r="C197" s="278"/>
      <c r="D197" s="252"/>
      <c r="E197" s="252"/>
      <c r="F197" s="271" t="s">
        <v>44</v>
      </c>
      <c r="G197" s="252"/>
      <c r="H197" s="363" t="s">
        <v>570</v>
      </c>
      <c r="I197" s="363"/>
      <c r="J197" s="363"/>
      <c r="K197" s="293"/>
    </row>
    <row r="198" spans="2:11" ht="15" customHeight="1">
      <c r="B198" s="272"/>
      <c r="C198" s="278"/>
      <c r="D198" s="252"/>
      <c r="E198" s="252"/>
      <c r="F198" s="271" t="s">
        <v>47</v>
      </c>
      <c r="G198" s="252"/>
      <c r="H198" s="363" t="s">
        <v>571</v>
      </c>
      <c r="I198" s="363"/>
      <c r="J198" s="363"/>
      <c r="K198" s="293"/>
    </row>
    <row r="199" spans="2:11" ht="15" customHeight="1">
      <c r="B199" s="272"/>
      <c r="C199" s="252"/>
      <c r="D199" s="252"/>
      <c r="E199" s="252"/>
      <c r="F199" s="271" t="s">
        <v>45</v>
      </c>
      <c r="G199" s="252"/>
      <c r="H199" s="363" t="s">
        <v>572</v>
      </c>
      <c r="I199" s="363"/>
      <c r="J199" s="363"/>
      <c r="K199" s="293"/>
    </row>
    <row r="200" spans="2:11" ht="15" customHeight="1">
      <c r="B200" s="272"/>
      <c r="C200" s="252"/>
      <c r="D200" s="252"/>
      <c r="E200" s="252"/>
      <c r="F200" s="271" t="s">
        <v>46</v>
      </c>
      <c r="G200" s="252"/>
      <c r="H200" s="363" t="s">
        <v>573</v>
      </c>
      <c r="I200" s="363"/>
      <c r="J200" s="363"/>
      <c r="K200" s="293"/>
    </row>
    <row r="201" spans="2:11" ht="15" customHeight="1">
      <c r="B201" s="272"/>
      <c r="C201" s="252"/>
      <c r="D201" s="252"/>
      <c r="E201" s="252"/>
      <c r="F201" s="271"/>
      <c r="G201" s="252"/>
      <c r="H201" s="252"/>
      <c r="I201" s="252"/>
      <c r="J201" s="252"/>
      <c r="K201" s="293"/>
    </row>
    <row r="202" spans="2:11" ht="15" customHeight="1">
      <c r="B202" s="272"/>
      <c r="C202" s="252" t="s">
        <v>521</v>
      </c>
      <c r="D202" s="252"/>
      <c r="E202" s="252"/>
      <c r="F202" s="271" t="s">
        <v>78</v>
      </c>
      <c r="G202" s="252"/>
      <c r="H202" s="363" t="s">
        <v>574</v>
      </c>
      <c r="I202" s="363"/>
      <c r="J202" s="363"/>
      <c r="K202" s="293"/>
    </row>
    <row r="203" spans="2:11" ht="15" customHeight="1">
      <c r="B203" s="272"/>
      <c r="C203" s="278"/>
      <c r="D203" s="252"/>
      <c r="E203" s="252"/>
      <c r="F203" s="271" t="s">
        <v>418</v>
      </c>
      <c r="G203" s="252"/>
      <c r="H203" s="363" t="s">
        <v>419</v>
      </c>
      <c r="I203" s="363"/>
      <c r="J203" s="363"/>
      <c r="K203" s="293"/>
    </row>
    <row r="204" spans="2:11" ht="15" customHeight="1">
      <c r="B204" s="272"/>
      <c r="C204" s="252"/>
      <c r="D204" s="252"/>
      <c r="E204" s="252"/>
      <c r="F204" s="271" t="s">
        <v>416</v>
      </c>
      <c r="G204" s="252"/>
      <c r="H204" s="363" t="s">
        <v>575</v>
      </c>
      <c r="I204" s="363"/>
      <c r="J204" s="363"/>
      <c r="K204" s="293"/>
    </row>
    <row r="205" spans="2:11" ht="15" customHeight="1">
      <c r="B205" s="313"/>
      <c r="C205" s="278"/>
      <c r="D205" s="278"/>
      <c r="E205" s="278"/>
      <c r="F205" s="271" t="s">
        <v>420</v>
      </c>
      <c r="G205" s="257"/>
      <c r="H205" s="362" t="s">
        <v>421</v>
      </c>
      <c r="I205" s="362"/>
      <c r="J205" s="362"/>
      <c r="K205" s="314"/>
    </row>
    <row r="206" spans="2:11" ht="15" customHeight="1">
      <c r="B206" s="313"/>
      <c r="C206" s="278"/>
      <c r="D206" s="278"/>
      <c r="E206" s="278"/>
      <c r="F206" s="271" t="s">
        <v>422</v>
      </c>
      <c r="G206" s="257"/>
      <c r="H206" s="362" t="s">
        <v>576</v>
      </c>
      <c r="I206" s="362"/>
      <c r="J206" s="362"/>
      <c r="K206" s="314"/>
    </row>
    <row r="207" spans="2:11" ht="15" customHeight="1">
      <c r="B207" s="313"/>
      <c r="C207" s="278"/>
      <c r="D207" s="278"/>
      <c r="E207" s="278"/>
      <c r="F207" s="315"/>
      <c r="G207" s="257"/>
      <c r="H207" s="316"/>
      <c r="I207" s="316"/>
      <c r="J207" s="316"/>
      <c r="K207" s="314"/>
    </row>
    <row r="208" spans="2:11" ht="15" customHeight="1">
      <c r="B208" s="313"/>
      <c r="C208" s="252" t="s">
        <v>545</v>
      </c>
      <c r="D208" s="278"/>
      <c r="E208" s="278"/>
      <c r="F208" s="271">
        <v>1</v>
      </c>
      <c r="G208" s="257"/>
      <c r="H208" s="362" t="s">
        <v>577</v>
      </c>
      <c r="I208" s="362"/>
      <c r="J208" s="362"/>
      <c r="K208" s="314"/>
    </row>
    <row r="209" spans="2:11" ht="15" customHeight="1">
      <c r="B209" s="313"/>
      <c r="C209" s="278"/>
      <c r="D209" s="278"/>
      <c r="E209" s="278"/>
      <c r="F209" s="271">
        <v>2</v>
      </c>
      <c r="G209" s="257"/>
      <c r="H209" s="362" t="s">
        <v>578</v>
      </c>
      <c r="I209" s="362"/>
      <c r="J209" s="362"/>
      <c r="K209" s="314"/>
    </row>
    <row r="210" spans="2:11" ht="15" customHeight="1">
      <c r="B210" s="313"/>
      <c r="C210" s="278"/>
      <c r="D210" s="278"/>
      <c r="E210" s="278"/>
      <c r="F210" s="271">
        <v>3</v>
      </c>
      <c r="G210" s="257"/>
      <c r="H210" s="362" t="s">
        <v>579</v>
      </c>
      <c r="I210" s="362"/>
      <c r="J210" s="362"/>
      <c r="K210" s="314"/>
    </row>
    <row r="211" spans="2:11" ht="15" customHeight="1">
      <c r="B211" s="313"/>
      <c r="C211" s="278"/>
      <c r="D211" s="278"/>
      <c r="E211" s="278"/>
      <c r="F211" s="271">
        <v>4</v>
      </c>
      <c r="G211" s="257"/>
      <c r="H211" s="362" t="s">
        <v>580</v>
      </c>
      <c r="I211" s="362"/>
      <c r="J211" s="362"/>
      <c r="K211" s="314"/>
    </row>
    <row r="212" spans="2:11" ht="12.75" customHeight="1">
      <c r="B212" s="317"/>
      <c r="C212" s="318"/>
      <c r="D212" s="318"/>
      <c r="E212" s="318"/>
      <c r="F212" s="318"/>
      <c r="G212" s="318"/>
      <c r="H212" s="318"/>
      <c r="I212" s="318"/>
      <c r="J212" s="318"/>
      <c r="K212" s="31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2016-08-12T05:47:09Z</dcterms:created>
  <dcterms:modified xsi:type="dcterms:W3CDTF">2016-08-12T05:47:50Z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