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7955" windowHeight="8205" activeTab="1"/>
  </bookViews>
  <sheets>
    <sheet name="Krycí list" sheetId="1" r:id="rId1"/>
    <sheet name="Položky" sheetId="2" r:id="rId2"/>
  </sheets>
  <externalReferences>
    <externalReference r:id="rId5"/>
  </externalReferences>
  <definedNames>
    <definedName name="asdf">'[1]Rekapitulace'!$I$10</definedName>
    <definedName name="cisloobjektu">'Krycí list'!$A$4</definedName>
    <definedName name="cislostavby">'Krycí list'!$A$6</definedName>
    <definedName name="Datum">'Krycí list'!$B$26</definedName>
    <definedName name="Dil">#REF!</definedName>
    <definedName name="Dodavka">#REF!</definedName>
    <definedName name="Dodavka0">'Položky'!#REF!</definedName>
    <definedName name="gfdsg">'[1]Rekapitulace'!$H$10</definedName>
    <definedName name="HSV">#REF!</definedName>
    <definedName name="HSV0">'Položky'!#REF!</definedName>
    <definedName name="HZS">#REF!</definedName>
    <definedName name="HZS0">'Položky'!#REF!</definedName>
    <definedName name="JKSO">'Krycí list'!$F$4</definedName>
    <definedName name="MJ">'Krycí list'!$G$4</definedName>
    <definedName name="Mont">#REF!</definedName>
    <definedName name="Montaz0">'Položky'!#REF!</definedName>
    <definedName name="NazevDilu">#REF!</definedName>
    <definedName name="nazevobjektu">'Krycí list'!$C$4</definedName>
    <definedName name="nazevstavby">'Krycí list'!$C$6</definedName>
    <definedName name="_xlnm.Print_Titles" localSheetId="1">'Položky'!$2:$7</definedName>
    <definedName name="Objednatel">'Krycí list'!$C$8</definedName>
    <definedName name="_xlnm.Print_Area" localSheetId="0">'Krycí list'!$A$1:$G$37</definedName>
    <definedName name="_xlnm.Print_Area" localSheetId="1">'Položky'!$A$1:$G$64</definedName>
    <definedName name="PocetMJ">'Krycí list'!$G$7</definedName>
    <definedName name="Poznamka">'Krycí list'!#REF!</definedName>
    <definedName name="Projektant">'Krycí list'!$C$7</definedName>
    <definedName name="PSV">#REF!</definedName>
    <definedName name="PSV0">'Položky'!#REF!</definedName>
    <definedName name="SloupecCC">'Položky'!$G$7</definedName>
    <definedName name="SloupecCisloPol">'Položky'!$B$7</definedName>
    <definedName name="SloupecJC">'Položky'!$F$7</definedName>
    <definedName name="SloupecMJ">'Položky'!$D$7</definedName>
    <definedName name="SloupecMnozstvi">'Položky'!$E$7</definedName>
    <definedName name="SloupecNazPol">'Položky'!$C$7</definedName>
    <definedName name="SloupecPC">'Položky'!$A$7</definedName>
    <definedName name="solver_lin" localSheetId="1" hidden="1">0</definedName>
    <definedName name="solver_num" localSheetId="1" hidden="1">0</definedName>
    <definedName name="solver_opt" localSheetId="1" hidden="1">'Položky'!#REF!</definedName>
    <definedName name="solver_typ" localSheetId="1" hidden="1">1</definedName>
    <definedName name="solver_val" localSheetId="1" hidden="1">0</definedName>
    <definedName name="Typ">'Položky'!#REF!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fullCalcOnLoad="1"/>
</workbook>
</file>

<file path=xl/sharedStrings.xml><?xml version="1.0" encoding="utf-8"?>
<sst xmlns="http://schemas.openxmlformats.org/spreadsheetml/2006/main" count="192" uniqueCount="115">
  <si>
    <t>Objekt :</t>
  </si>
  <si>
    <t>Název objektu :</t>
  </si>
  <si>
    <t>JKSO :</t>
  </si>
  <si>
    <t xml:space="preserve"> </t>
  </si>
  <si>
    <t>SKP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</si>
  <si>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</si>
  <si>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</si>
  <si>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</si>
  <si>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</si>
  <si>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</si>
  <si>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</si>
  <si>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</si>
  <si>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</si>
  <si>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</si>
  <si>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</si>
  <si>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</si>
  <si>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</si>
  <si>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</si>
  <si>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</si>
  <si>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</si>
  <si>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</si>
  <si>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</si>
  <si>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</si>
  <si>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</si>
  <si>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</si>
  <si>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</si>
  <si>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</si>
  <si>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</si>
  <si>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</si>
  <si>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</si>
  <si>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</si>
  <si>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</si>
  <si>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</si>
  <si>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</si>
  <si>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</si>
  <si>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</si>
  <si>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</si>
  <si>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</si>
  <si>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</si>
  <si>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</si>
  <si>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</si>
  <si>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</si>
  <si>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</si>
  <si>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</si>
  <si>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</si>
  <si>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ks</t>
  </si>
  <si>
    <t>Celkem za</t>
  </si>
  <si>
    <t>soubor</t>
  </si>
  <si>
    <t xml:space="preserve">Přesun hmot pro strojovny, výšky do 6 m </t>
  </si>
  <si>
    <t>Rozvod potrubí</t>
  </si>
  <si>
    <t>m</t>
  </si>
  <si>
    <t xml:space="preserve">Přesun hmot pro rozvody potrubí, výšky do 6 m </t>
  </si>
  <si>
    <t>Armatury</t>
  </si>
  <si>
    <t xml:space="preserve">Šroubení  V 4300 přímé, G 1 </t>
  </si>
  <si>
    <t xml:space="preserve">Přesun hmot pro armatury, výšky do 6 m </t>
  </si>
  <si>
    <t>ing. Jiří Duda</t>
  </si>
  <si>
    <t>KRYCÍ LIST ROZPOČTU</t>
  </si>
  <si>
    <t>ing. Petr Poláček</t>
  </si>
  <si>
    <t>Datum : 25.6.2013</t>
  </si>
  <si>
    <t xml:space="preserve">Termomanometr </t>
  </si>
  <si>
    <t>litr</t>
  </si>
  <si>
    <t xml:space="preserve">Elektro a MaR </t>
  </si>
  <si>
    <t>Zodpovědný projektant :</t>
  </si>
  <si>
    <t>Montáž izolace tepelné tl. 19 mm DN 25</t>
  </si>
  <si>
    <t xml:space="preserve">Solární ruční plnící pumpa </t>
  </si>
  <si>
    <t>Montáž solárních kolektorů a nosných prvků</t>
  </si>
  <si>
    <t>Spojovací soubor (sada)</t>
  </si>
  <si>
    <t>Plochý solární kolektor</t>
  </si>
  <si>
    <t>Zásobník ohřívač teplé vody 1000 litrů</t>
  </si>
  <si>
    <t>Solární regulace</t>
  </si>
  <si>
    <t>Solární čerpadlová skupina s krytem (0 - 16 l/min)</t>
  </si>
  <si>
    <t>Expanzní nádoba solární 50 litrů</t>
  </si>
  <si>
    <t>Expanzní nádoba studené vody 24 litrů</t>
  </si>
  <si>
    <t xml:space="preserve">Montáž expanzních nádob </t>
  </si>
  <si>
    <t>Motnáž čerpadlové jednotky</t>
  </si>
  <si>
    <t>Montáž solárního regulátoru</t>
  </si>
  <si>
    <t>Termostatický směšovač DN25</t>
  </si>
  <si>
    <t xml:space="preserve">Montáž termostatického směšovače </t>
  </si>
  <si>
    <t xml:space="preserve">Propojení na stávající systém </t>
  </si>
  <si>
    <t xml:space="preserve">Topná + tlaková zkouška + napuštění systému </t>
  </si>
  <si>
    <t>Měděné potrubí DN20</t>
  </si>
  <si>
    <t>Izolace potrubí DN20 tl. 19 mm odolné proti UV záření</t>
  </si>
  <si>
    <t>Strojovny + Solární systém</t>
  </si>
  <si>
    <t>Nemrznoucí kapalina</t>
  </si>
  <si>
    <t>Montáž ohřívače teplé vody 1000 litrů</t>
  </si>
  <si>
    <t>Potrubí vodovodní plastové PPR 40x5,5</t>
  </si>
  <si>
    <t xml:space="preserve">Ochrana vodovodního potrubí přelepením tepelně izolačními trubicemi z PE tl. Do 15mm DN do 62 mm </t>
  </si>
  <si>
    <t>Zkouška těsnosti vodovodního potrubí hrdlového nebo přírubového do DN 100</t>
  </si>
  <si>
    <t>Montáž armatur závitových,se 2závity, DN 20</t>
  </si>
  <si>
    <t>Kulový kohout, DN 20</t>
  </si>
  <si>
    <t>Kulový kohout, PPR DN 32 - voda</t>
  </si>
  <si>
    <t>Montáž ventilů zpětných závitových, DN 32</t>
  </si>
  <si>
    <t>Zpětný ventil, DN 32</t>
  </si>
  <si>
    <t>Montáž armatur závitových s jedním závitem, DN 15</t>
  </si>
  <si>
    <t>Kohout plnící a vypouštěcí, DN 15</t>
  </si>
  <si>
    <t>Montáž armatur závitových s jedním závitem, DN 10</t>
  </si>
  <si>
    <t>Automatický odvzdušňovací ventil, DN 10</t>
  </si>
  <si>
    <t>Montáž armatur závitových s jedním závitem, DN 25</t>
  </si>
  <si>
    <t>Pojistný ventil DN 25, přetlak 6 bar</t>
  </si>
  <si>
    <t>Servisní armatura EN R DN20</t>
  </si>
  <si>
    <t>Montáž servisní armatury DN R DN 20</t>
  </si>
  <si>
    <t>Montáž armatur závitových,se 2závity, PPR DN 32</t>
  </si>
  <si>
    <t xml:space="preserve">Spojovací materiál PPR </t>
  </si>
  <si>
    <t>Spojovací materiál měd</t>
  </si>
  <si>
    <t>Montážní sada pro 2 ks kolektoru na plochou střechu</t>
  </si>
  <si>
    <t>CENA ZA OBJEKT CELKEM BEZ PDH</t>
  </si>
  <si>
    <t>Doprava + Jeřáb</t>
  </si>
  <si>
    <t>Položkový rozpočet</t>
  </si>
  <si>
    <t>Statické posouzení střechy</t>
  </si>
  <si>
    <t>Sportovní hala Zubří</t>
  </si>
  <si>
    <t>Energetické úspory pro sportovní halu Zubří</t>
  </si>
  <si>
    <t>Za zhotovitele</t>
  </si>
  <si>
    <t>Stavba :</t>
  </si>
  <si>
    <t>Název stavby :</t>
  </si>
  <si>
    <t>Město Zubří, U Domoviny 234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</si>
</sst>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00"/>
    <numFmt numFmtId="166" formatCode="0.0"/>
    <numFmt numFmtId="167" formatCode="#,##0\ &quot;Kč&quot;"/>
    <numFmt numFmtId="168" formatCode="dd/mm/yy"/>
  </numFmts>
  <fonts count="3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name val="Arial CE"/>
      <family val="2"/>
    </font>
    <font>
      <b/>
      <i/>
      <sz val="12"/>
      <name val="Arial CE"/>
      <family val="2"/>
    </font>
    <font>
      <b/>
      <sz val="9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u val="single"/>
      <sz val="12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sz val="10"/>
      <color indexed="9"/>
      <name val="Arial CE"/>
      <family val="2"/>
    </font>
    <font>
      <i/>
      <sz val="8"/>
      <name val="Arial CE"/>
      <family val="2"/>
    </font>
    <font>
      <i/>
      <sz val="9"/>
      <name val="Arial CE"/>
      <family val="0"/>
    </font>
    <font>
      <sz val="10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u val="single"/>
      <sz val="10"/>
      <color theme="10"/>
      <name val="Arial CE"/>
      <family val="0"/>
    </font>
    <font>
      <u val="single"/>
      <sz val="10"/>
      <color theme="11"/>
      <name val="Arial CE"/>
      <family val="0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8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15" fillId="6" borderId="0" applyNumberFormat="0" applyBorder="0" applyAlignment="0" applyProtection="0"/>
    <xf numFmtId="0" fontId="14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3" borderId="8" applyNumberFormat="0" applyAlignment="0" applyProtection="0"/>
    <xf numFmtId="0" fontId="18" fillId="13" borderId="9" applyNumberFormat="0" applyAlignment="0" applyProtection="0"/>
    <xf numFmtId="0" fontId="19" fillId="0" borderId="0" applyNumberFormat="0" applyFill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9" fontId="0" fillId="18" borderId="12" xfId="0" applyNumberFormat="1" applyFill="1" applyBorder="1" applyAlignment="1">
      <alignment/>
    </xf>
    <xf numFmtId="0" fontId="0" fillId="18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0" fillId="0" borderId="16" xfId="0" applyNumberFormat="1" applyBorder="1" applyAlignment="1">
      <alignment horizontal="left"/>
    </xf>
    <xf numFmtId="0" fontId="0" fillId="0" borderId="15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Alignment="1">
      <alignment/>
    </xf>
    <xf numFmtId="0" fontId="23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centerContinuous"/>
    </xf>
    <xf numFmtId="0" fontId="1" fillId="0" borderId="21" xfId="0" applyFont="1" applyBorder="1" applyAlignment="1">
      <alignment horizontal="centerContinuous"/>
    </xf>
    <xf numFmtId="0" fontId="0" fillId="0" borderId="21" xfId="0" applyBorder="1" applyAlignment="1">
      <alignment horizontal="centerContinuous"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0" fontId="0" fillId="0" borderId="27" xfId="0" applyBorder="1" applyAlignment="1">
      <alignment/>
    </xf>
    <xf numFmtId="3" fontId="0" fillId="0" borderId="18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17" xfId="0" applyFont="1" applyBorder="1" applyAlignment="1">
      <alignment/>
    </xf>
    <xf numFmtId="3" fontId="0" fillId="0" borderId="29" xfId="0" applyNumberFormat="1" applyBorder="1" applyAlignment="1">
      <alignment/>
    </xf>
    <xf numFmtId="0" fontId="0" fillId="0" borderId="30" xfId="0" applyBorder="1" applyAlignment="1">
      <alignment/>
    </xf>
    <xf numFmtId="3" fontId="0" fillId="0" borderId="31" xfId="0" applyNumberForma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0" xfId="0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15" xfId="0" applyNumberFormat="1" applyBorder="1" applyAlignment="1">
      <alignment horizontal="right"/>
    </xf>
    <xf numFmtId="167" fontId="0" fillId="0" borderId="18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23" fillId="0" borderId="31" xfId="0" applyFont="1" applyFill="1" applyBorder="1" applyAlignment="1">
      <alignment/>
    </xf>
    <xf numFmtId="0" fontId="23" fillId="0" borderId="34" xfId="0" applyFont="1" applyFill="1" applyBorder="1" applyAlignment="1">
      <alignment/>
    </xf>
    <xf numFmtId="167" fontId="23" fillId="0" borderId="31" xfId="0" applyNumberFormat="1" applyFont="1" applyFill="1" applyBorder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vertical="justify"/>
    </xf>
    <xf numFmtId="0" fontId="0" fillId="0" borderId="35" xfId="47" applyBorder="1">
      <alignment/>
      <protection/>
    </xf>
    <xf numFmtId="0" fontId="0" fillId="0" borderId="35" xfId="47" applyBorder="1" applyAlignment="1">
      <alignment horizontal="right"/>
      <protection/>
    </xf>
    <xf numFmtId="0" fontId="0" fillId="0" borderId="0" xfId="47">
      <alignment/>
      <protection/>
    </xf>
    <xf numFmtId="0" fontId="0" fillId="0" borderId="35" xfId="47" applyFill="1" applyBorder="1">
      <alignment/>
      <protection/>
    </xf>
    <xf numFmtId="0" fontId="25" fillId="0" borderId="35" xfId="47" applyFont="1" applyFill="1" applyBorder="1" applyAlignment="1">
      <alignment horizontal="right"/>
      <protection/>
    </xf>
    <xf numFmtId="0" fontId="0" fillId="0" borderId="35" xfId="47" applyFill="1" applyBorder="1" applyAlignment="1">
      <alignment horizontal="left"/>
      <protection/>
    </xf>
    <xf numFmtId="0" fontId="0" fillId="0" borderId="36" xfId="47" applyFill="1" applyBorder="1">
      <alignment/>
      <protection/>
    </xf>
    <xf numFmtId="0" fontId="0" fillId="0" borderId="37" xfId="47" applyFill="1" applyBorder="1">
      <alignment/>
      <protection/>
    </xf>
    <xf numFmtId="0" fontId="22" fillId="0" borderId="28" xfId="47" applyFont="1" applyFill="1" applyBorder="1" applyAlignment="1">
      <alignment horizontal="center"/>
      <protection/>
    </xf>
    <xf numFmtId="0" fontId="22" fillId="0" borderId="28" xfId="47" applyNumberFormat="1" applyFont="1" applyFill="1" applyBorder="1" applyAlignment="1">
      <alignment horizontal="center"/>
      <protection/>
    </xf>
    <xf numFmtId="49" fontId="1" fillId="0" borderId="38" xfId="47" applyNumberFormat="1" applyFont="1" applyFill="1" applyBorder="1" applyAlignment="1">
      <alignment horizontal="left"/>
      <protection/>
    </xf>
    <xf numFmtId="0" fontId="1" fillId="0" borderId="38" xfId="47" applyFont="1" applyFill="1" applyBorder="1">
      <alignment/>
      <protection/>
    </xf>
    <xf numFmtId="0" fontId="0" fillId="0" borderId="38" xfId="47" applyFill="1" applyBorder="1" applyAlignment="1">
      <alignment horizontal="center"/>
      <protection/>
    </xf>
    <xf numFmtId="0" fontId="0" fillId="0" borderId="38" xfId="47" applyNumberFormat="1" applyFill="1" applyBorder="1" applyAlignment="1">
      <alignment horizontal="right"/>
      <protection/>
    </xf>
    <xf numFmtId="0" fontId="0" fillId="0" borderId="0" xfId="47" applyNumberFormat="1">
      <alignment/>
      <protection/>
    </xf>
    <xf numFmtId="0" fontId="29" fillId="0" borderId="0" xfId="47" applyFont="1">
      <alignment/>
      <protection/>
    </xf>
    <xf numFmtId="49" fontId="24" fillId="0" borderId="38" xfId="47" applyNumberFormat="1" applyFont="1" applyFill="1" applyBorder="1" applyAlignment="1">
      <alignment horizontal="left"/>
      <protection/>
    </xf>
    <xf numFmtId="0" fontId="24" fillId="0" borderId="38" xfId="47" applyFont="1" applyFill="1" applyBorder="1" applyAlignment="1">
      <alignment wrapText="1"/>
      <protection/>
    </xf>
    <xf numFmtId="49" fontId="24" fillId="0" borderId="38" xfId="47" applyNumberFormat="1" applyFont="1" applyFill="1" applyBorder="1" applyAlignment="1">
      <alignment horizontal="center" shrinkToFit="1"/>
      <protection/>
    </xf>
    <xf numFmtId="4" fontId="24" fillId="0" borderId="38" xfId="47" applyNumberFormat="1" applyFont="1" applyFill="1" applyBorder="1" applyAlignment="1">
      <alignment horizontal="right"/>
      <protection/>
    </xf>
    <xf numFmtId="0" fontId="0" fillId="0" borderId="39" xfId="47" applyFill="1" applyBorder="1" applyAlignment="1">
      <alignment horizontal="center"/>
      <protection/>
    </xf>
    <xf numFmtId="49" fontId="3" fillId="0" borderId="39" xfId="47" applyNumberFormat="1" applyFont="1" applyFill="1" applyBorder="1" applyAlignment="1">
      <alignment horizontal="left"/>
      <protection/>
    </xf>
    <xf numFmtId="0" fontId="3" fillId="0" borderId="39" xfId="47" applyFont="1" applyFill="1" applyBorder="1">
      <alignment/>
      <protection/>
    </xf>
    <xf numFmtId="4" fontId="0" fillId="0" borderId="39" xfId="47" applyNumberFormat="1" applyFill="1" applyBorder="1" applyAlignment="1">
      <alignment horizontal="right"/>
      <protection/>
    </xf>
    <xf numFmtId="3" fontId="0" fillId="0" borderId="0" xfId="47" applyNumberFormat="1">
      <alignment/>
      <protection/>
    </xf>
    <xf numFmtId="0" fontId="0" fillId="0" borderId="0" xfId="47" applyBorder="1">
      <alignment/>
      <protection/>
    </xf>
    <xf numFmtId="0" fontId="30" fillId="0" borderId="0" xfId="47" applyFont="1" applyAlignment="1">
      <alignment/>
      <protection/>
    </xf>
    <xf numFmtId="0" fontId="0" fillId="0" borderId="0" xfId="47" applyAlignment="1">
      <alignment horizontal="right"/>
      <protection/>
    </xf>
    <xf numFmtId="0" fontId="31" fillId="0" borderId="0" xfId="47" applyFont="1" applyBorder="1">
      <alignment/>
      <protection/>
    </xf>
    <xf numFmtId="3" fontId="31" fillId="0" borderId="0" xfId="47" applyNumberFormat="1" applyFont="1" applyBorder="1" applyAlignment="1">
      <alignment horizontal="right"/>
      <protection/>
    </xf>
    <xf numFmtId="4" fontId="31" fillId="0" borderId="0" xfId="47" applyNumberFormat="1" applyFont="1" applyBorder="1">
      <alignment/>
      <protection/>
    </xf>
    <xf numFmtId="0" fontId="30" fillId="0" borderId="0" xfId="47" applyFont="1" applyBorder="1" applyAlignment="1">
      <alignment/>
      <protection/>
    </xf>
    <xf numFmtId="0" fontId="0" fillId="0" borderId="0" xfId="47" applyBorder="1" applyAlignment="1">
      <alignment horizontal="right"/>
      <protection/>
    </xf>
    <xf numFmtId="49" fontId="1" fillId="0" borderId="40" xfId="47" applyNumberFormat="1" applyFont="1" applyFill="1" applyBorder="1" applyAlignment="1">
      <alignment horizontal="left"/>
      <protection/>
    </xf>
    <xf numFmtId="0" fontId="1" fillId="0" borderId="40" xfId="47" applyFont="1" applyFill="1" applyBorder="1">
      <alignment/>
      <protection/>
    </xf>
    <xf numFmtId="0" fontId="0" fillId="0" borderId="40" xfId="47" applyNumberFormat="1" applyFill="1" applyBorder="1" applyAlignment="1">
      <alignment horizontal="right"/>
      <protection/>
    </xf>
    <xf numFmtId="0" fontId="0" fillId="0" borderId="41" xfId="47" applyBorder="1">
      <alignment/>
      <protection/>
    </xf>
    <xf numFmtId="0" fontId="0" fillId="0" borderId="36" xfId="47" applyBorder="1">
      <alignment/>
      <protection/>
    </xf>
    <xf numFmtId="0" fontId="0" fillId="0" borderId="42" xfId="47" applyFill="1" applyBorder="1">
      <alignment/>
      <protection/>
    </xf>
    <xf numFmtId="0" fontId="27" fillId="0" borderId="0" xfId="47" applyFont="1" applyFill="1" applyBorder="1" applyAlignment="1">
      <alignment horizontal="centerContinuous"/>
      <protection/>
    </xf>
    <xf numFmtId="0" fontId="28" fillId="0" borderId="0" xfId="47" applyFont="1" applyFill="1" applyBorder="1" applyAlignment="1">
      <alignment horizontal="centerContinuous"/>
      <protection/>
    </xf>
    <xf numFmtId="0" fontId="28" fillId="0" borderId="0" xfId="47" applyFont="1" applyFill="1" applyBorder="1" applyAlignment="1">
      <alignment horizontal="right"/>
      <protection/>
    </xf>
    <xf numFmtId="0" fontId="28" fillId="0" borderId="43" xfId="47" applyFont="1" applyFill="1" applyBorder="1" applyAlignment="1">
      <alignment horizontal="centerContinuous"/>
      <protection/>
    </xf>
    <xf numFmtId="0" fontId="25" fillId="0" borderId="42" xfId="47" applyFont="1" applyFill="1" applyBorder="1">
      <alignment/>
      <protection/>
    </xf>
    <xf numFmtId="0" fontId="0" fillId="0" borderId="0" xfId="47" applyFont="1" applyFill="1" applyBorder="1">
      <alignment/>
      <protection/>
    </xf>
    <xf numFmtId="0" fontId="0" fillId="0" borderId="0" xfId="47" applyFill="1" applyBorder="1">
      <alignment/>
      <protection/>
    </xf>
    <xf numFmtId="0" fontId="0" fillId="0" borderId="0" xfId="47" applyFill="1" applyBorder="1" applyAlignment="1">
      <alignment horizontal="right"/>
      <protection/>
    </xf>
    <xf numFmtId="0" fontId="0" fillId="0" borderId="43" xfId="47" applyFill="1" applyBorder="1" applyAlignment="1">
      <alignment/>
      <protection/>
    </xf>
    <xf numFmtId="49" fontId="22" fillId="0" borderId="44" xfId="47" applyNumberFormat="1" applyFont="1" applyFill="1" applyBorder="1">
      <alignment/>
      <protection/>
    </xf>
    <xf numFmtId="0" fontId="22" fillId="0" borderId="45" xfId="47" applyFont="1" applyFill="1" applyBorder="1" applyAlignment="1">
      <alignment horizontal="center"/>
      <protection/>
    </xf>
    <xf numFmtId="0" fontId="1" fillId="0" borderId="46" xfId="47" applyFont="1" applyFill="1" applyBorder="1" applyAlignment="1">
      <alignment horizontal="center"/>
      <protection/>
    </xf>
    <xf numFmtId="0" fontId="0" fillId="0" borderId="47" xfId="47" applyNumberFormat="1" applyFill="1" applyBorder="1">
      <alignment/>
      <protection/>
    </xf>
    <xf numFmtId="0" fontId="0" fillId="0" borderId="46" xfId="47" applyFont="1" applyFill="1" applyBorder="1" applyAlignment="1">
      <alignment horizontal="center"/>
      <protection/>
    </xf>
    <xf numFmtId="4" fontId="24" fillId="0" borderId="47" xfId="47" applyNumberFormat="1" applyFont="1" applyFill="1" applyBorder="1">
      <alignment/>
      <protection/>
    </xf>
    <xf numFmtId="0" fontId="0" fillId="0" borderId="48" xfId="47" applyFill="1" applyBorder="1" applyAlignment="1">
      <alignment horizontal="center"/>
      <protection/>
    </xf>
    <xf numFmtId="4" fontId="1" fillId="0" borderId="49" xfId="47" applyNumberFormat="1" applyFont="1" applyFill="1" applyBorder="1">
      <alignment/>
      <protection/>
    </xf>
    <xf numFmtId="0" fontId="1" fillId="0" borderId="44" xfId="47" applyFont="1" applyFill="1" applyBorder="1" applyAlignment="1">
      <alignment horizontal="center"/>
      <protection/>
    </xf>
    <xf numFmtId="4" fontId="1" fillId="0" borderId="45" xfId="47" applyNumberFormat="1" applyFont="1" applyFill="1" applyBorder="1">
      <alignment/>
      <protection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24" fillId="0" borderId="0" xfId="0" applyFont="1" applyAlignment="1">
      <alignment vertical="top" wrapText="1"/>
    </xf>
    <xf numFmtId="0" fontId="0" fillId="0" borderId="35" xfId="0" applyBorder="1" applyAlignment="1">
      <alignment horizontal="centerContinuous"/>
    </xf>
    <xf numFmtId="0" fontId="0" fillId="0" borderId="36" xfId="0" applyBorder="1" applyAlignment="1">
      <alignment horizontal="centerContinuous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49" fontId="21" fillId="18" borderId="42" xfId="0" applyNumberFormat="1" applyFont="1" applyFill="1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3" xfId="0" applyNumberFormat="1" applyBorder="1" applyAlignment="1">
      <alignment/>
    </xf>
    <xf numFmtId="3" fontId="0" fillId="0" borderId="53" xfId="0" applyNumberFormat="1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20" fillId="0" borderId="20" xfId="0" applyFont="1" applyBorder="1" applyAlignment="1">
      <alignment horizontal="centerContinuous" vertical="center"/>
    </xf>
    <xf numFmtId="0" fontId="1" fillId="0" borderId="56" xfId="0" applyFont="1" applyBorder="1" applyAlignment="1">
      <alignment horizontal="left"/>
    </xf>
    <xf numFmtId="0" fontId="0" fillId="0" borderId="57" xfId="0" applyBorder="1" applyAlignment="1">
      <alignment horizontal="centerContinuous"/>
    </xf>
    <xf numFmtId="0" fontId="0" fillId="0" borderId="46" xfId="0" applyBorder="1" applyAlignment="1">
      <alignment/>
    </xf>
    <xf numFmtId="3" fontId="0" fillId="0" borderId="49" xfId="0" applyNumberFormat="1" applyBorder="1" applyAlignment="1">
      <alignment/>
    </xf>
    <xf numFmtId="0" fontId="0" fillId="0" borderId="48" xfId="0" applyBorder="1" applyAlignment="1">
      <alignment/>
    </xf>
    <xf numFmtId="0" fontId="0" fillId="0" borderId="58" xfId="0" applyBorder="1" applyAlignment="1">
      <alignment/>
    </xf>
    <xf numFmtId="0" fontId="23" fillId="0" borderId="59" xfId="0" applyFont="1" applyFill="1" applyBorder="1" applyAlignment="1">
      <alignment/>
    </xf>
    <xf numFmtId="0" fontId="23" fillId="0" borderId="60" xfId="0" applyFont="1" applyFill="1" applyBorder="1" applyAlignment="1">
      <alignment/>
    </xf>
    <xf numFmtId="0" fontId="0" fillId="0" borderId="61" xfId="0" applyBorder="1" applyAlignment="1">
      <alignment vertical="justify"/>
    </xf>
    <xf numFmtId="0" fontId="24" fillId="0" borderId="37" xfId="0" applyFont="1" applyBorder="1" applyAlignment="1">
      <alignment vertical="top" wrapText="1"/>
    </xf>
    <xf numFmtId="0" fontId="24" fillId="0" borderId="62" xfId="0" applyFont="1" applyBorder="1" applyAlignment="1">
      <alignment vertical="top" wrapText="1"/>
    </xf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/>
    </xf>
    <xf numFmtId="0" fontId="23" fillId="0" borderId="50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167" fontId="23" fillId="0" borderId="11" xfId="0" applyNumberFormat="1" applyFont="1" applyFill="1" applyBorder="1" applyAlignment="1">
      <alignment/>
    </xf>
    <xf numFmtId="0" fontId="23" fillId="0" borderId="51" xfId="0" applyFont="1" applyFill="1" applyBorder="1" applyAlignment="1">
      <alignment/>
    </xf>
    <xf numFmtId="0" fontId="0" fillId="0" borderId="41" xfId="0" applyBorder="1" applyAlignment="1">
      <alignment/>
    </xf>
    <xf numFmtId="0" fontId="24" fillId="0" borderId="40" xfId="47" applyFont="1" applyFill="1" applyBorder="1" applyAlignment="1">
      <alignment horizontal="center"/>
      <protection/>
    </xf>
    <xf numFmtId="0" fontId="24" fillId="0" borderId="0" xfId="47" applyFont="1">
      <alignment/>
      <protection/>
    </xf>
    <xf numFmtId="0" fontId="24" fillId="0" borderId="38" xfId="47" applyFont="1" applyFill="1" applyBorder="1" applyAlignment="1">
      <alignment wrapText="1"/>
      <protection/>
    </xf>
    <xf numFmtId="0" fontId="32" fillId="0" borderId="0" xfId="47" applyFont="1">
      <alignment/>
      <protection/>
    </xf>
    <xf numFmtId="49" fontId="24" fillId="0" borderId="38" xfId="47" applyNumberFormat="1" applyFont="1" applyFill="1" applyBorder="1" applyAlignment="1">
      <alignment horizontal="center" shrinkToFit="1"/>
      <protection/>
    </xf>
    <xf numFmtId="4" fontId="24" fillId="0" borderId="38" xfId="47" applyNumberFormat="1" applyFont="1" applyFill="1" applyBorder="1" applyAlignment="1">
      <alignment horizontal="right"/>
      <protection/>
    </xf>
    <xf numFmtId="4" fontId="24" fillId="0" borderId="47" xfId="47" applyNumberFormat="1" applyFont="1" applyFill="1" applyBorder="1">
      <alignment/>
      <protection/>
    </xf>
    <xf numFmtId="0" fontId="24" fillId="0" borderId="0" xfId="47" applyFont="1">
      <alignment/>
      <protection/>
    </xf>
    <xf numFmtId="0" fontId="24" fillId="0" borderId="38" xfId="47" applyFont="1" applyBorder="1" applyAlignment="1">
      <alignment horizontal="center"/>
      <protection/>
    </xf>
    <xf numFmtId="0" fontId="24" fillId="0" borderId="0" xfId="47" applyFont="1" applyAlignment="1">
      <alignment horizontal="center"/>
      <protection/>
    </xf>
    <xf numFmtId="0" fontId="1" fillId="0" borderId="54" xfId="47" applyFont="1" applyFill="1" applyBorder="1" applyAlignment="1">
      <alignment horizontal="center"/>
      <protection/>
    </xf>
    <xf numFmtId="4" fontId="24" fillId="0" borderId="40" xfId="47" applyNumberFormat="1" applyFont="1" applyFill="1" applyBorder="1" applyAlignment="1">
      <alignment horizontal="right"/>
      <protection/>
    </xf>
    <xf numFmtId="49" fontId="3" fillId="0" borderId="14" xfId="47" applyNumberFormat="1" applyFont="1" applyFill="1" applyBorder="1" applyAlignment="1">
      <alignment horizontal="left"/>
      <protection/>
    </xf>
    <xf numFmtId="0" fontId="3" fillId="0" borderId="14" xfId="47" applyFont="1" applyFill="1" applyBorder="1">
      <alignment/>
      <protection/>
    </xf>
    <xf numFmtId="0" fontId="24" fillId="0" borderId="63" xfId="47" applyFont="1" applyFill="1" applyBorder="1" applyAlignment="1">
      <alignment horizontal="center"/>
      <protection/>
    </xf>
    <xf numFmtId="4" fontId="0" fillId="0" borderId="40" xfId="47" applyNumberFormat="1" applyFill="1" applyBorder="1" applyAlignment="1">
      <alignment horizontal="right"/>
      <protection/>
    </xf>
    <xf numFmtId="0" fontId="3" fillId="0" borderId="35" xfId="47" applyFont="1" applyFill="1" applyBorder="1">
      <alignment/>
      <protection/>
    </xf>
    <xf numFmtId="0" fontId="3" fillId="0" borderId="37" xfId="47" applyFont="1" applyFill="1" applyBorder="1">
      <alignment/>
      <protection/>
    </xf>
    <xf numFmtId="49" fontId="3" fillId="0" borderId="40" xfId="47" applyNumberFormat="1" applyFont="1" applyFill="1" applyBorder="1" applyAlignment="1">
      <alignment horizontal="left"/>
      <protection/>
    </xf>
    <xf numFmtId="0" fontId="1" fillId="0" borderId="18" xfId="47" applyFont="1" applyFill="1" applyBorder="1">
      <alignment/>
      <protection/>
    </xf>
    <xf numFmtId="0" fontId="24" fillId="0" borderId="40" xfId="47" applyFont="1" applyFill="1" applyBorder="1" applyAlignment="1">
      <alignment horizontal="center"/>
      <protection/>
    </xf>
    <xf numFmtId="4" fontId="24" fillId="0" borderId="40" xfId="47" applyNumberFormat="1" applyFont="1" applyFill="1" applyBorder="1" applyAlignment="1">
      <alignment horizontal="right"/>
      <protection/>
    </xf>
    <xf numFmtId="0" fontId="0" fillId="0" borderId="54" xfId="47" applyFont="1" applyFill="1" applyBorder="1" applyAlignment="1">
      <alignment horizontal="center"/>
      <protection/>
    </xf>
    <xf numFmtId="0" fontId="3" fillId="0" borderId="18" xfId="47" applyFont="1" applyBorder="1">
      <alignment/>
      <protection/>
    </xf>
    <xf numFmtId="0" fontId="3" fillId="0" borderId="18" xfId="47" applyFont="1" applyFill="1" applyBorder="1">
      <alignment/>
      <protection/>
    </xf>
    <xf numFmtId="0" fontId="24" fillId="0" borderId="39" xfId="47" applyFont="1" applyFill="1" applyBorder="1" applyAlignment="1">
      <alignment horizontal="center"/>
      <protection/>
    </xf>
    <xf numFmtId="4" fontId="0" fillId="0" borderId="40" xfId="47" applyNumberFormat="1" applyFont="1" applyFill="1" applyBorder="1" applyAlignment="1">
      <alignment horizontal="right"/>
      <protection/>
    </xf>
    <xf numFmtId="0" fontId="3" fillId="18" borderId="0" xfId="0" applyFont="1" applyFill="1" applyBorder="1" applyAlignment="1">
      <alignment/>
    </xf>
    <xf numFmtId="0" fontId="0" fillId="18" borderId="0" xfId="0" applyFont="1" applyFill="1" applyBorder="1" applyAlignment="1">
      <alignment/>
    </xf>
    <xf numFmtId="0" fontId="0" fillId="0" borderId="0" xfId="0" applyAlignment="1">
      <alignment horizontal="left" wrapText="1"/>
    </xf>
    <xf numFmtId="0" fontId="20" fillId="0" borderId="35" xfId="0" applyFont="1" applyBorder="1" applyAlignment="1">
      <alignment horizontal="center"/>
    </xf>
    <xf numFmtId="0" fontId="22" fillId="0" borderId="18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22" fillId="0" borderId="18" xfId="0" applyFont="1" applyBorder="1" applyAlignment="1">
      <alignment horizontal="left"/>
    </xf>
    <xf numFmtId="0" fontId="22" fillId="0" borderId="28" xfId="0" applyFont="1" applyBorder="1" applyAlignment="1">
      <alignment horizontal="left"/>
    </xf>
    <xf numFmtId="0" fontId="1" fillId="0" borderId="64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65" xfId="0" applyFont="1" applyBorder="1" applyAlignment="1">
      <alignment horizontal="left"/>
    </xf>
    <xf numFmtId="0" fontId="24" fillId="0" borderId="42" xfId="47" applyFont="1" applyBorder="1" applyAlignment="1">
      <alignment horizontal="left" vertical="top" wrapText="1"/>
      <protection/>
    </xf>
    <xf numFmtId="0" fontId="24" fillId="0" borderId="0" xfId="47" applyFont="1" applyBorder="1" applyAlignment="1">
      <alignment horizontal="left" vertical="top" wrapText="1"/>
      <protection/>
    </xf>
    <xf numFmtId="0" fontId="24" fillId="0" borderId="43" xfId="47" applyFont="1" applyBorder="1" applyAlignment="1">
      <alignment horizontal="left" vertical="top" wrapText="1"/>
      <protection/>
    </xf>
    <xf numFmtId="0" fontId="26" fillId="0" borderId="42" xfId="47" applyFont="1" applyBorder="1" applyAlignment="1">
      <alignment horizontal="center"/>
      <protection/>
    </xf>
    <xf numFmtId="0" fontId="26" fillId="0" borderId="0" xfId="47" applyFont="1" applyBorder="1" applyAlignment="1">
      <alignment horizontal="center"/>
      <protection/>
    </xf>
    <xf numFmtId="0" fontId="26" fillId="0" borderId="43" xfId="47" applyFont="1" applyBorder="1" applyAlignment="1">
      <alignment horizontal="center"/>
      <protection/>
    </xf>
    <xf numFmtId="0" fontId="0" fillId="0" borderId="41" xfId="47" applyFont="1" applyFill="1" applyBorder="1" applyAlignment="1">
      <alignment horizontal="center"/>
      <protection/>
    </xf>
    <xf numFmtId="0" fontId="0" fillId="0" borderId="66" xfId="47" applyFont="1" applyFill="1" applyBorder="1" applyAlignment="1">
      <alignment horizontal="center"/>
      <protection/>
    </xf>
    <xf numFmtId="49" fontId="0" fillId="0" borderId="61" xfId="47" applyNumberFormat="1" applyFont="1" applyFill="1" applyBorder="1" applyAlignment="1">
      <alignment horizontal="center"/>
      <protection/>
    </xf>
    <xf numFmtId="0" fontId="0" fillId="0" borderId="67" xfId="47" applyFont="1" applyFill="1" applyBorder="1" applyAlignment="1">
      <alignment horizontal="center"/>
      <protection/>
    </xf>
    <xf numFmtId="0" fontId="0" fillId="0" borderId="37" xfId="47" applyFill="1" applyBorder="1" applyAlignment="1">
      <alignment horizontal="center" shrinkToFit="1"/>
      <protection/>
    </xf>
    <xf numFmtId="0" fontId="0" fillId="0" borderId="62" xfId="47" applyFill="1" applyBorder="1" applyAlignment="1">
      <alignment horizontal="center" shrinkToFi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OL.XLS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OBCHOD\2013\SOL&#193;R%202013\Sokolovna%20Zub&#345;&#237;\Zub&#345;&#237;%20-%20Kalotimet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</sheetNames>
    <sheetDataSet>
      <sheetData sheetId="1">
        <row r="10">
          <cell r="H10">
            <v>0</v>
          </cell>
          <cell r="I1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4"/>
  <sheetViews>
    <sheetView view="pageBreakPreview" zoomScale="85" zoomScaleNormal="85" zoomScaleSheetLayoutView="85" zoomScalePageLayoutView="0" workbookViewId="0" topLeftCell="A1">
      <selection activeCell="J15" sqref="J15"/>
    </sheetView>
  </sheetViews>
  <sheetFormatPr defaultColWidth="9.00390625" defaultRowHeight="12.75"/>
  <cols>
    <col min="1" max="1" width="2.00390625" style="0" customWidth="1"/>
    <col min="2" max="2" width="18.75390625" style="0" customWidth="1"/>
    <col min="3" max="3" width="15.875" style="0" customWidth="1"/>
    <col min="4" max="4" width="17.75390625" style="0" bestFit="1" customWidth="1"/>
    <col min="5" max="5" width="13.625" style="0" customWidth="1"/>
    <col min="6" max="6" width="16.625" style="0" customWidth="1"/>
    <col min="7" max="7" width="14.00390625" style="0" customWidth="1"/>
  </cols>
  <sheetData>
    <row r="1" spans="1:7" ht="21.75" customHeight="1" thickTop="1">
      <c r="A1" s="137"/>
      <c r="B1" s="168" t="s">
        <v>56</v>
      </c>
      <c r="C1" s="168"/>
      <c r="D1" s="168"/>
      <c r="E1" s="168"/>
      <c r="F1" s="108"/>
      <c r="G1" s="109"/>
    </row>
    <row r="2" spans="1:7" ht="15" customHeight="1" thickBot="1">
      <c r="A2" s="105"/>
      <c r="B2" s="5"/>
      <c r="C2" s="5"/>
      <c r="D2" s="5"/>
      <c r="E2" s="5"/>
      <c r="F2" s="5"/>
      <c r="G2" s="106"/>
    </row>
    <row r="3" spans="1:7" ht="12.75" customHeight="1">
      <c r="A3" s="110" t="s">
        <v>0</v>
      </c>
      <c r="B3" s="1"/>
      <c r="C3" s="2" t="s">
        <v>1</v>
      </c>
      <c r="D3" s="2"/>
      <c r="E3" s="2"/>
      <c r="F3" s="2" t="s">
        <v>2</v>
      </c>
      <c r="G3" s="111"/>
    </row>
    <row r="4" spans="1:7" ht="12.75" customHeight="1">
      <c r="A4" s="112"/>
      <c r="B4" s="3"/>
      <c r="C4" s="165" t="s">
        <v>109</v>
      </c>
      <c r="D4" s="166"/>
      <c r="E4" s="4"/>
      <c r="F4" s="5"/>
      <c r="G4" s="106"/>
    </row>
    <row r="5" spans="1:7" ht="12.75" customHeight="1">
      <c r="A5" s="113" t="s">
        <v>112</v>
      </c>
      <c r="B5" s="6"/>
      <c r="C5" s="7" t="s">
        <v>113</v>
      </c>
      <c r="D5" s="7"/>
      <c r="E5" s="7"/>
      <c r="F5" s="8" t="s">
        <v>4</v>
      </c>
      <c r="G5" s="114"/>
    </row>
    <row r="6" spans="1:7" ht="12.75" customHeight="1">
      <c r="A6" s="112"/>
      <c r="B6" s="3"/>
      <c r="C6" s="165" t="s">
        <v>110</v>
      </c>
      <c r="D6" s="166"/>
      <c r="E6" s="166"/>
      <c r="F6" s="9"/>
      <c r="G6" s="106"/>
    </row>
    <row r="7" spans="1:9" ht="12.75">
      <c r="A7" s="113" t="s">
        <v>62</v>
      </c>
      <c r="B7" s="7"/>
      <c r="C7" s="169" t="s">
        <v>57</v>
      </c>
      <c r="D7" s="170"/>
      <c r="E7" s="10" t="s">
        <v>5</v>
      </c>
      <c r="F7" s="11"/>
      <c r="G7" s="115">
        <v>0</v>
      </c>
      <c r="H7" s="12"/>
      <c r="I7" s="12"/>
    </row>
    <row r="8" spans="1:7" ht="12.75">
      <c r="A8" s="113" t="s">
        <v>6</v>
      </c>
      <c r="B8" s="7"/>
      <c r="C8" s="171" t="s">
        <v>114</v>
      </c>
      <c r="D8" s="172"/>
      <c r="E8" s="8" t="s">
        <v>7</v>
      </c>
      <c r="F8" s="7"/>
      <c r="G8" s="116">
        <f>IF(PocetMJ=0,,ROUND((F30+F32)/PocetMJ,1))</f>
        <v>0</v>
      </c>
    </row>
    <row r="9" spans="1:7" ht="12.75">
      <c r="A9" s="117" t="s">
        <v>8</v>
      </c>
      <c r="B9" s="14"/>
      <c r="C9" s="14">
        <v>2</v>
      </c>
      <c r="D9" s="14"/>
      <c r="E9" s="15" t="s">
        <v>9</v>
      </c>
      <c r="F9" s="14"/>
      <c r="G9" s="118"/>
    </row>
    <row r="10" spans="1:57" ht="12.75">
      <c r="A10" s="105" t="s">
        <v>10</v>
      </c>
      <c r="B10" s="5"/>
      <c r="C10" s="5" t="s">
        <v>55</v>
      </c>
      <c r="D10" s="5"/>
      <c r="E10" s="16" t="s">
        <v>11</v>
      </c>
      <c r="F10" s="5"/>
      <c r="G10" s="106"/>
      <c r="BA10" s="17"/>
      <c r="BB10" s="17"/>
      <c r="BC10" s="17"/>
      <c r="BD10" s="17"/>
      <c r="BE10" s="17"/>
    </row>
    <row r="11" spans="1:7" ht="12.75">
      <c r="A11" s="105"/>
      <c r="B11" s="5"/>
      <c r="C11" s="5"/>
      <c r="D11" s="5"/>
      <c r="E11" s="173"/>
      <c r="F11" s="174"/>
      <c r="G11" s="175"/>
    </row>
    <row r="12" spans="1:7" ht="28.5" customHeight="1" thickBot="1">
      <c r="A12" s="119" t="s">
        <v>12</v>
      </c>
      <c r="B12" s="18"/>
      <c r="C12" s="18"/>
      <c r="D12" s="18"/>
      <c r="E12" s="19"/>
      <c r="F12" s="19"/>
      <c r="G12" s="19"/>
    </row>
    <row r="13" spans="1:7" ht="17.25" customHeight="1" thickBot="1">
      <c r="A13" s="120" t="s">
        <v>13</v>
      </c>
      <c r="B13" s="20"/>
      <c r="C13" s="21"/>
      <c r="D13" s="22" t="s">
        <v>14</v>
      </c>
      <c r="E13" s="23"/>
      <c r="F13" s="23"/>
      <c r="G13" s="121"/>
    </row>
    <row r="14" spans="1:7" ht="15.75" customHeight="1">
      <c r="A14" s="122"/>
      <c r="B14" s="24" t="s">
        <v>15</v>
      </c>
      <c r="C14" s="25">
        <v>0</v>
      </c>
      <c r="D14" s="26"/>
      <c r="E14" s="27"/>
      <c r="F14" s="28"/>
      <c r="G14" s="123"/>
    </row>
    <row r="15" spans="1:7" ht="15.75" customHeight="1">
      <c r="A15" s="122" t="s">
        <v>16</v>
      </c>
      <c r="B15" s="24" t="s">
        <v>17</v>
      </c>
      <c r="C15" s="25">
        <v>0</v>
      </c>
      <c r="D15" s="13"/>
      <c r="E15" s="29"/>
      <c r="F15" s="30"/>
      <c r="G15" s="123"/>
    </row>
    <row r="16" spans="1:7" ht="15.75" customHeight="1">
      <c r="A16" s="122" t="s">
        <v>18</v>
      </c>
      <c r="B16" s="24" t="s">
        <v>19</v>
      </c>
      <c r="C16" s="25">
        <v>0</v>
      </c>
      <c r="D16" s="13"/>
      <c r="E16" s="29"/>
      <c r="F16" s="30"/>
      <c r="G16" s="123"/>
    </row>
    <row r="17" spans="1:7" ht="15.75" customHeight="1">
      <c r="A17" s="124" t="s">
        <v>20</v>
      </c>
      <c r="B17" s="24" t="s">
        <v>21</v>
      </c>
      <c r="C17" s="25">
        <f>Položky!G25+Položky!G36+Položky!G60+Položky!G64</f>
        <v>0</v>
      </c>
      <c r="D17" s="13"/>
      <c r="E17" s="29"/>
      <c r="F17" s="30"/>
      <c r="G17" s="123"/>
    </row>
    <row r="18" spans="1:7" ht="15.75" customHeight="1">
      <c r="A18" s="125" t="s">
        <v>22</v>
      </c>
      <c r="B18" s="24"/>
      <c r="C18" s="25">
        <f>SUM(C14:C17)</f>
        <v>0</v>
      </c>
      <c r="D18" s="31"/>
      <c r="E18" s="29"/>
      <c r="F18" s="30"/>
      <c r="G18" s="123"/>
    </row>
    <row r="19" spans="1:7" ht="15.75" customHeight="1">
      <c r="A19" s="125"/>
      <c r="B19" s="24"/>
      <c r="C19" s="25"/>
      <c r="D19" s="13"/>
      <c r="E19" s="29"/>
      <c r="F19" s="30"/>
      <c r="G19" s="123"/>
    </row>
    <row r="20" spans="1:7" ht="15.75" customHeight="1">
      <c r="A20" s="125" t="s">
        <v>23</v>
      </c>
      <c r="B20" s="24"/>
      <c r="C20" s="25">
        <v>0</v>
      </c>
      <c r="D20" s="13"/>
      <c r="E20" s="29"/>
      <c r="F20" s="30"/>
      <c r="G20" s="123"/>
    </row>
    <row r="21" spans="1:7" ht="15.75" customHeight="1">
      <c r="A21" s="105" t="s">
        <v>24</v>
      </c>
      <c r="B21" s="5"/>
      <c r="C21" s="25">
        <v>0</v>
      </c>
      <c r="D21" s="13" t="s">
        <v>25</v>
      </c>
      <c r="E21" s="29"/>
      <c r="F21" s="30"/>
      <c r="G21" s="123">
        <v>0</v>
      </c>
    </row>
    <row r="22" spans="1:7" ht="15.75" customHeight="1" thickBot="1">
      <c r="A22" s="117" t="s">
        <v>26</v>
      </c>
      <c r="B22" s="14"/>
      <c r="C22" s="32">
        <v>0</v>
      </c>
      <c r="D22" s="33" t="s">
        <v>27</v>
      </c>
      <c r="E22" s="34"/>
      <c r="F22" s="35"/>
      <c r="G22" s="123">
        <v>0</v>
      </c>
    </row>
    <row r="23" spans="1:7" ht="12.75">
      <c r="A23" s="110" t="s">
        <v>28</v>
      </c>
      <c r="B23" s="2"/>
      <c r="C23" s="36" t="s">
        <v>111</v>
      </c>
      <c r="D23" s="2"/>
      <c r="E23" s="36" t="s">
        <v>29</v>
      </c>
      <c r="F23" s="2"/>
      <c r="G23" s="111"/>
    </row>
    <row r="24" spans="1:7" ht="12.75">
      <c r="A24" s="113"/>
      <c r="B24" s="7"/>
      <c r="C24" s="8" t="s">
        <v>30</v>
      </c>
      <c r="D24" s="7"/>
      <c r="E24" s="8" t="s">
        <v>30</v>
      </c>
      <c r="F24" s="7"/>
      <c r="G24" s="114"/>
    </row>
    <row r="25" spans="1:7" ht="12.75">
      <c r="A25" s="105" t="s">
        <v>58</v>
      </c>
      <c r="B25" s="37"/>
      <c r="C25" s="16" t="s">
        <v>31</v>
      </c>
      <c r="D25" s="132"/>
      <c r="E25" s="16" t="s">
        <v>31</v>
      </c>
      <c r="F25" s="5"/>
      <c r="G25" s="106"/>
    </row>
    <row r="26" spans="1:7" ht="12.75">
      <c r="A26" s="105"/>
      <c r="B26" s="38"/>
      <c r="C26" s="16" t="s">
        <v>32</v>
      </c>
      <c r="D26" s="5"/>
      <c r="E26" s="16" t="s">
        <v>33</v>
      </c>
      <c r="F26" s="5"/>
      <c r="G26" s="106"/>
    </row>
    <row r="27" spans="1:7" ht="12.75">
      <c r="A27" s="105"/>
      <c r="B27" s="5"/>
      <c r="C27" s="16"/>
      <c r="D27" s="5"/>
      <c r="E27" s="16"/>
      <c r="F27" s="5"/>
      <c r="G27" s="106"/>
    </row>
    <row r="28" spans="1:7" ht="97.5" customHeight="1">
      <c r="A28" s="105"/>
      <c r="B28" s="131" t="s">
        <v>55</v>
      </c>
      <c r="C28" s="16"/>
      <c r="D28" s="5"/>
      <c r="E28" s="16"/>
      <c r="F28" s="5"/>
      <c r="G28" s="106"/>
    </row>
    <row r="29" spans="1:7" ht="12.75">
      <c r="A29" s="113" t="s">
        <v>34</v>
      </c>
      <c r="B29" s="7"/>
      <c r="C29" s="39">
        <v>0</v>
      </c>
      <c r="D29" s="7" t="s">
        <v>35</v>
      </c>
      <c r="E29" s="8"/>
      <c r="F29" s="40">
        <f>C18</f>
        <v>0</v>
      </c>
      <c r="G29" s="114"/>
    </row>
    <row r="30" spans="1:7" ht="12.75" customHeight="1">
      <c r="A30" s="113" t="s">
        <v>34</v>
      </c>
      <c r="B30" s="7"/>
      <c r="C30" s="39">
        <v>0</v>
      </c>
      <c r="D30" s="7" t="s">
        <v>35</v>
      </c>
      <c r="E30" s="8"/>
      <c r="F30" s="40">
        <v>0</v>
      </c>
      <c r="G30" s="114"/>
    </row>
    <row r="31" spans="1:7" ht="12.75">
      <c r="A31" s="113" t="s">
        <v>36</v>
      </c>
      <c r="B31" s="7"/>
      <c r="C31" s="39">
        <v>0</v>
      </c>
      <c r="D31" s="7" t="s">
        <v>35</v>
      </c>
      <c r="E31" s="8"/>
      <c r="F31" s="41">
        <f>ROUND(PRODUCT(F30,C31/100),1)</f>
        <v>0</v>
      </c>
      <c r="G31" s="118"/>
    </row>
    <row r="32" spans="1:7" ht="12.75">
      <c r="A32" s="113" t="s">
        <v>34</v>
      </c>
      <c r="B32" s="7"/>
      <c r="C32" s="39">
        <v>21</v>
      </c>
      <c r="D32" s="7" t="s">
        <v>35</v>
      </c>
      <c r="E32" s="8"/>
      <c r="F32" s="40">
        <v>0</v>
      </c>
      <c r="G32" s="114"/>
    </row>
    <row r="33" spans="1:7" ht="12.75">
      <c r="A33" s="113" t="s">
        <v>36</v>
      </c>
      <c r="B33" s="7"/>
      <c r="C33" s="39">
        <v>21</v>
      </c>
      <c r="D33" s="7" t="s">
        <v>35</v>
      </c>
      <c r="E33" s="8"/>
      <c r="F33" s="41">
        <f>ROUND(PRODUCT(F32,C33/100),1)</f>
        <v>0</v>
      </c>
      <c r="G33" s="118"/>
    </row>
    <row r="34" spans="1:7" s="45" customFormat="1" ht="19.5" customHeight="1" thickBot="1">
      <c r="A34" s="126" t="s">
        <v>105</v>
      </c>
      <c r="B34" s="42"/>
      <c r="C34" s="42"/>
      <c r="D34" s="42"/>
      <c r="E34" s="43"/>
      <c r="F34" s="44">
        <f>CEILING(SUM(F29:F33),IF(SUM(F29:F33)&gt;=0,1,-1))</f>
        <v>0</v>
      </c>
      <c r="G34" s="127"/>
    </row>
    <row r="35" spans="1:7" s="45" customFormat="1" ht="15" customHeight="1">
      <c r="A35" s="133"/>
      <c r="B35" s="134"/>
      <c r="C35" s="134"/>
      <c r="D35" s="134"/>
      <c r="E35" s="134"/>
      <c r="F35" s="135"/>
      <c r="G35" s="136"/>
    </row>
    <row r="36" spans="1:7" s="45" customFormat="1" ht="25.5" customHeight="1">
      <c r="A36" s="176"/>
      <c r="B36" s="177"/>
      <c r="C36" s="177"/>
      <c r="D36" s="177"/>
      <c r="E36" s="177"/>
      <c r="F36" s="177"/>
      <c r="G36" s="178"/>
    </row>
    <row r="37" spans="1:8" ht="12.75" customHeight="1" thickBot="1">
      <c r="A37" s="128"/>
      <c r="B37" s="129"/>
      <c r="C37" s="129"/>
      <c r="D37" s="129"/>
      <c r="E37" s="129"/>
      <c r="F37" s="129"/>
      <c r="G37" s="130"/>
      <c r="H37" t="s">
        <v>3</v>
      </c>
    </row>
    <row r="38" spans="1:8" ht="13.5" thickTop="1">
      <c r="A38" s="46"/>
      <c r="B38" s="107"/>
      <c r="C38" s="107"/>
      <c r="D38" s="107"/>
      <c r="E38" s="107"/>
      <c r="F38" s="107"/>
      <c r="G38" s="107"/>
      <c r="H38" t="s">
        <v>3</v>
      </c>
    </row>
    <row r="39" spans="1:8" ht="12.75">
      <c r="A39" s="46"/>
      <c r="B39" s="107"/>
      <c r="C39" s="107"/>
      <c r="D39" s="107"/>
      <c r="E39" s="107"/>
      <c r="F39" s="107"/>
      <c r="G39" s="107"/>
      <c r="H39" t="s">
        <v>3</v>
      </c>
    </row>
    <row r="40" spans="1:8" ht="12.75">
      <c r="A40" s="46"/>
      <c r="B40" s="107"/>
      <c r="C40" s="107"/>
      <c r="D40" s="107"/>
      <c r="E40" s="107"/>
      <c r="F40" s="107"/>
      <c r="G40" s="107"/>
      <c r="H40" t="s">
        <v>3</v>
      </c>
    </row>
    <row r="41" spans="1:8" ht="12.75">
      <c r="A41" s="46"/>
      <c r="B41" s="107"/>
      <c r="C41" s="107"/>
      <c r="D41" s="107"/>
      <c r="E41" s="107"/>
      <c r="F41" s="107"/>
      <c r="G41" s="107"/>
      <c r="H41" t="s">
        <v>3</v>
      </c>
    </row>
    <row r="42" spans="1:8" ht="12.75">
      <c r="A42" s="46"/>
      <c r="B42" s="107"/>
      <c r="C42" s="107"/>
      <c r="D42" s="107"/>
      <c r="E42" s="107"/>
      <c r="F42" s="107"/>
      <c r="G42" s="107"/>
      <c r="H42" t="s">
        <v>3</v>
      </c>
    </row>
    <row r="43" spans="1:8" ht="12.75">
      <c r="A43" s="46"/>
      <c r="B43" s="107"/>
      <c r="C43" s="107"/>
      <c r="D43" s="107"/>
      <c r="E43" s="107"/>
      <c r="F43" s="107"/>
      <c r="G43" s="107"/>
      <c r="H43" t="s">
        <v>3</v>
      </c>
    </row>
    <row r="44" spans="1:8" ht="3" customHeight="1">
      <c r="A44" s="46"/>
      <c r="B44" s="107"/>
      <c r="C44" s="107"/>
      <c r="D44" s="107"/>
      <c r="E44" s="107"/>
      <c r="F44" s="107"/>
      <c r="G44" s="107"/>
      <c r="H44" t="s">
        <v>3</v>
      </c>
    </row>
    <row r="45" spans="2:7" ht="12.75">
      <c r="B45" s="167"/>
      <c r="C45" s="167"/>
      <c r="D45" s="167"/>
      <c r="E45" s="167"/>
      <c r="F45" s="167"/>
      <c r="G45" s="167"/>
    </row>
    <row r="46" spans="2:7" ht="12.75" customHeight="1">
      <c r="B46" s="167"/>
      <c r="C46" s="167"/>
      <c r="D46" s="167"/>
      <c r="E46" s="167"/>
      <c r="F46" s="167"/>
      <c r="G46" s="167"/>
    </row>
    <row r="47" spans="2:7" ht="12.75">
      <c r="B47" s="167"/>
      <c r="C47" s="167"/>
      <c r="D47" s="167"/>
      <c r="E47" s="167"/>
      <c r="F47" s="167"/>
      <c r="G47" s="167"/>
    </row>
    <row r="48" spans="2:7" ht="12.75">
      <c r="B48" s="167"/>
      <c r="C48" s="167"/>
      <c r="D48" s="167"/>
      <c r="E48" s="167"/>
      <c r="F48" s="167"/>
      <c r="G48" s="167"/>
    </row>
    <row r="49" spans="2:7" ht="12.75">
      <c r="B49" s="167"/>
      <c r="C49" s="167"/>
      <c r="D49" s="167"/>
      <c r="E49" s="167"/>
      <c r="F49" s="167"/>
      <c r="G49" s="167"/>
    </row>
    <row r="50" spans="2:7" ht="12.75">
      <c r="B50" s="167"/>
      <c r="C50" s="167"/>
      <c r="D50" s="167"/>
      <c r="E50" s="167"/>
      <c r="F50" s="167"/>
      <c r="G50" s="167"/>
    </row>
    <row r="51" spans="2:7" ht="12.75">
      <c r="B51" s="167"/>
      <c r="C51" s="167"/>
      <c r="D51" s="167"/>
      <c r="E51" s="167"/>
      <c r="F51" s="167"/>
      <c r="G51" s="167"/>
    </row>
    <row r="52" spans="2:7" ht="12.75">
      <c r="B52" s="167"/>
      <c r="C52" s="167"/>
      <c r="D52" s="167"/>
      <c r="E52" s="167"/>
      <c r="F52" s="167"/>
      <c r="G52" s="167"/>
    </row>
    <row r="53" spans="2:7" ht="12.75">
      <c r="B53" s="167"/>
      <c r="C53" s="167"/>
      <c r="D53" s="167"/>
      <c r="E53" s="167"/>
      <c r="F53" s="167"/>
      <c r="G53" s="167"/>
    </row>
    <row r="54" spans="2:7" ht="12.75">
      <c r="B54" s="167"/>
      <c r="C54" s="167"/>
      <c r="D54" s="167"/>
      <c r="E54" s="167"/>
      <c r="F54" s="167"/>
      <c r="G54" s="167"/>
    </row>
  </sheetData>
  <sheetProtection/>
  <mergeCells count="15">
    <mergeCell ref="B1:E1"/>
    <mergeCell ref="C7:D7"/>
    <mergeCell ref="C8:D8"/>
    <mergeCell ref="E11:G11"/>
    <mergeCell ref="B45:G45"/>
    <mergeCell ref="B46:G46"/>
    <mergeCell ref="A36:G36"/>
    <mergeCell ref="B47:G47"/>
    <mergeCell ref="B53:G53"/>
    <mergeCell ref="B54:G54"/>
    <mergeCell ref="B48:G48"/>
    <mergeCell ref="B49:G49"/>
    <mergeCell ref="B50:G50"/>
    <mergeCell ref="B51:G51"/>
    <mergeCell ref="B52:G52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scale="96" r:id="rId1"/>
  <headerFooter alignWithMargins="0">
    <oddFooter>&amp;CStrana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Z135"/>
  <sheetViews>
    <sheetView showGridLines="0" showZeros="0" tabSelected="1" view="pageBreakPreview" zoomScale="120" zoomScaleSheetLayoutView="120" zoomScalePageLayoutView="0" workbookViewId="0" topLeftCell="A1">
      <selection activeCell="I6" sqref="I6"/>
    </sheetView>
  </sheetViews>
  <sheetFormatPr defaultColWidth="9.00390625" defaultRowHeight="12.75"/>
  <cols>
    <col min="1" max="1" width="3.875" style="49" customWidth="1"/>
    <col min="2" max="2" width="12.875" style="49" bestFit="1" customWidth="1"/>
    <col min="3" max="3" width="41.625" style="49" customWidth="1"/>
    <col min="4" max="4" width="6.625" style="49" bestFit="1" customWidth="1"/>
    <col min="5" max="5" width="8.625" style="74" customWidth="1"/>
    <col min="6" max="6" width="9.875" style="49" customWidth="1"/>
    <col min="7" max="7" width="13.875" style="49" customWidth="1"/>
    <col min="8" max="16384" width="9.125" style="49" customWidth="1"/>
  </cols>
  <sheetData>
    <row r="1" spans="1:7" ht="13.5" thickTop="1">
      <c r="A1" s="83"/>
      <c r="B1" s="47"/>
      <c r="C1" s="47"/>
      <c r="D1" s="47"/>
      <c r="E1" s="48"/>
      <c r="F1" s="47"/>
      <c r="G1" s="84"/>
    </row>
    <row r="2" spans="1:7" ht="15.75">
      <c r="A2" s="179" t="s">
        <v>107</v>
      </c>
      <c r="B2" s="180"/>
      <c r="C2" s="180"/>
      <c r="D2" s="180"/>
      <c r="E2" s="180"/>
      <c r="F2" s="180"/>
      <c r="G2" s="181"/>
    </row>
    <row r="3" spans="1:7" ht="13.5" thickBot="1">
      <c r="A3" s="85"/>
      <c r="B3" s="86"/>
      <c r="C3" s="87"/>
      <c r="D3" s="87"/>
      <c r="E3" s="88"/>
      <c r="F3" s="87"/>
      <c r="G3" s="89"/>
    </row>
    <row r="4" spans="1:7" ht="13.5" thickTop="1">
      <c r="A4" s="182" t="s">
        <v>112</v>
      </c>
      <c r="B4" s="183"/>
      <c r="C4" s="154" t="s">
        <v>110</v>
      </c>
      <c r="D4" s="50"/>
      <c r="E4" s="51"/>
      <c r="F4" s="52"/>
      <c r="G4" s="53"/>
    </row>
    <row r="5" spans="1:7" ht="13.5" thickBot="1">
      <c r="A5" s="184" t="s">
        <v>0</v>
      </c>
      <c r="B5" s="185"/>
      <c r="C5" s="155" t="s">
        <v>109</v>
      </c>
      <c r="D5" s="54"/>
      <c r="E5" s="186"/>
      <c r="F5" s="186"/>
      <c r="G5" s="187"/>
    </row>
    <row r="6" spans="1:7" ht="13.5" thickTop="1">
      <c r="A6" s="90"/>
      <c r="B6" s="91"/>
      <c r="C6" s="91"/>
      <c r="D6" s="92"/>
      <c r="E6" s="93"/>
      <c r="F6" s="92"/>
      <c r="G6" s="94"/>
    </row>
    <row r="7" spans="1:7" ht="12.75">
      <c r="A7" s="95" t="s">
        <v>37</v>
      </c>
      <c r="B7" s="55" t="s">
        <v>38</v>
      </c>
      <c r="C7" s="55" t="s">
        <v>39</v>
      </c>
      <c r="D7" s="55" t="s">
        <v>40</v>
      </c>
      <c r="E7" s="56" t="s">
        <v>41</v>
      </c>
      <c r="F7" s="55" t="s">
        <v>42</v>
      </c>
      <c r="G7" s="96" t="s">
        <v>43</v>
      </c>
    </row>
    <row r="8" spans="1:15" ht="12.75">
      <c r="A8" s="97" t="s">
        <v>44</v>
      </c>
      <c r="B8" s="57"/>
      <c r="C8" s="58" t="s">
        <v>82</v>
      </c>
      <c r="D8" s="59"/>
      <c r="E8" s="60"/>
      <c r="F8" s="60"/>
      <c r="G8" s="98"/>
      <c r="H8" s="61"/>
      <c r="I8" s="61"/>
      <c r="O8" s="62">
        <v>1</v>
      </c>
    </row>
    <row r="9" spans="1:104" s="141" customFormat="1" ht="12.75">
      <c r="A9" s="99">
        <v>1</v>
      </c>
      <c r="B9" s="63"/>
      <c r="C9" s="64" t="s">
        <v>67</v>
      </c>
      <c r="D9" s="142" t="s">
        <v>45</v>
      </c>
      <c r="E9" s="143">
        <v>8</v>
      </c>
      <c r="F9" s="143"/>
      <c r="G9" s="144"/>
      <c r="O9" s="141">
        <v>2</v>
      </c>
      <c r="AA9" s="141">
        <v>12</v>
      </c>
      <c r="AB9" s="141">
        <v>0</v>
      </c>
      <c r="AC9" s="141">
        <v>1</v>
      </c>
      <c r="AZ9" s="141">
        <v>2</v>
      </c>
      <c r="BA9" s="141">
        <f aca="true" t="shared" si="0" ref="BA9:BA14">IF(AZ9=1,G9,0)</f>
        <v>0</v>
      </c>
      <c r="BB9" s="141">
        <f aca="true" t="shared" si="1" ref="BB9:BB14">IF(AZ9=2,G9,0)</f>
        <v>0</v>
      </c>
      <c r="BC9" s="141">
        <f aca="true" t="shared" si="2" ref="BC9:BC14">IF(AZ9=3,G9,0)</f>
        <v>0</v>
      </c>
      <c r="BD9" s="141">
        <f aca="true" t="shared" si="3" ref="BD9:BD14">IF(AZ9=4,G9,0)</f>
        <v>0</v>
      </c>
      <c r="BE9" s="141">
        <f aca="true" t="shared" si="4" ref="BE9:BE14">IF(AZ9=5,G9,0)</f>
        <v>0</v>
      </c>
      <c r="CZ9" s="141">
        <v>0</v>
      </c>
    </row>
    <row r="10" spans="1:104" s="141" customFormat="1" ht="12.75">
      <c r="A10" s="99">
        <v>2</v>
      </c>
      <c r="B10" s="63"/>
      <c r="C10" s="64" t="s">
        <v>65</v>
      </c>
      <c r="D10" s="142" t="s">
        <v>45</v>
      </c>
      <c r="E10" s="143">
        <v>8</v>
      </c>
      <c r="F10" s="143"/>
      <c r="G10" s="144"/>
      <c r="O10" s="141">
        <v>2</v>
      </c>
      <c r="AA10" s="141">
        <v>12</v>
      </c>
      <c r="AB10" s="141">
        <v>0</v>
      </c>
      <c r="AC10" s="141">
        <v>2</v>
      </c>
      <c r="AZ10" s="141">
        <v>2</v>
      </c>
      <c r="BA10" s="141">
        <f t="shared" si="0"/>
        <v>0</v>
      </c>
      <c r="BB10" s="141">
        <f t="shared" si="1"/>
        <v>0</v>
      </c>
      <c r="BC10" s="141">
        <f t="shared" si="2"/>
        <v>0</v>
      </c>
      <c r="BD10" s="141">
        <f t="shared" si="3"/>
        <v>0</v>
      </c>
      <c r="BE10" s="141">
        <f t="shared" si="4"/>
        <v>0</v>
      </c>
      <c r="CZ10" s="141">
        <v>0</v>
      </c>
    </row>
    <row r="11" spans="1:104" s="141" customFormat="1" ht="12.75">
      <c r="A11" s="99">
        <v>3</v>
      </c>
      <c r="B11" s="63"/>
      <c r="C11" s="64" t="s">
        <v>64</v>
      </c>
      <c r="D11" s="142" t="s">
        <v>45</v>
      </c>
      <c r="E11" s="143">
        <v>1</v>
      </c>
      <c r="F11" s="143"/>
      <c r="G11" s="144"/>
      <c r="O11" s="141">
        <v>2</v>
      </c>
      <c r="AA11" s="141">
        <v>12</v>
      </c>
      <c r="AB11" s="141">
        <v>0</v>
      </c>
      <c r="AC11" s="141">
        <v>3</v>
      </c>
      <c r="AZ11" s="141">
        <v>2</v>
      </c>
      <c r="BA11" s="141">
        <f t="shared" si="0"/>
        <v>0</v>
      </c>
      <c r="BB11" s="141">
        <f t="shared" si="1"/>
        <v>0</v>
      </c>
      <c r="BC11" s="141">
        <f t="shared" si="2"/>
        <v>0</v>
      </c>
      <c r="BD11" s="141">
        <f t="shared" si="3"/>
        <v>0</v>
      </c>
      <c r="BE11" s="141">
        <f t="shared" si="4"/>
        <v>0</v>
      </c>
      <c r="CZ11" s="141">
        <v>0.01031</v>
      </c>
    </row>
    <row r="12" spans="1:104" s="141" customFormat="1" ht="12.75">
      <c r="A12" s="99">
        <v>4</v>
      </c>
      <c r="B12" s="63"/>
      <c r="C12" s="64" t="s">
        <v>66</v>
      </c>
      <c r="D12" s="142" t="s">
        <v>45</v>
      </c>
      <c r="E12" s="143">
        <v>8</v>
      </c>
      <c r="F12" s="143"/>
      <c r="G12" s="144"/>
      <c r="O12" s="141">
        <v>2</v>
      </c>
      <c r="AA12" s="141">
        <v>12</v>
      </c>
      <c r="AB12" s="141">
        <v>0</v>
      </c>
      <c r="AC12" s="141">
        <v>4</v>
      </c>
      <c r="AZ12" s="141">
        <v>2</v>
      </c>
      <c r="BA12" s="141">
        <f t="shared" si="0"/>
        <v>0</v>
      </c>
      <c r="BB12" s="141">
        <f t="shared" si="1"/>
        <v>0</v>
      </c>
      <c r="BC12" s="141">
        <f t="shared" si="2"/>
        <v>0</v>
      </c>
      <c r="BD12" s="141">
        <f t="shared" si="3"/>
        <v>0</v>
      </c>
      <c r="BE12" s="141">
        <f t="shared" si="4"/>
        <v>0</v>
      </c>
      <c r="CZ12" s="141">
        <v>0.5494</v>
      </c>
    </row>
    <row r="13" spans="1:104" s="141" customFormat="1" ht="12.75">
      <c r="A13" s="99">
        <v>5</v>
      </c>
      <c r="B13" s="63"/>
      <c r="C13" s="64" t="s">
        <v>104</v>
      </c>
      <c r="D13" s="142" t="s">
        <v>45</v>
      </c>
      <c r="E13" s="143">
        <v>4</v>
      </c>
      <c r="F13" s="143"/>
      <c r="G13" s="144"/>
      <c r="O13" s="141">
        <v>2</v>
      </c>
      <c r="AA13" s="141">
        <v>12</v>
      </c>
      <c r="AB13" s="141">
        <v>0</v>
      </c>
      <c r="AC13" s="141">
        <v>5</v>
      </c>
      <c r="AZ13" s="141">
        <v>2</v>
      </c>
      <c r="BA13" s="141">
        <f t="shared" si="0"/>
        <v>0</v>
      </c>
      <c r="BB13" s="141">
        <f t="shared" si="1"/>
        <v>0</v>
      </c>
      <c r="BC13" s="141">
        <f t="shared" si="2"/>
        <v>0</v>
      </c>
      <c r="BD13" s="141">
        <f t="shared" si="3"/>
        <v>0</v>
      </c>
      <c r="BE13" s="141">
        <f t="shared" si="4"/>
        <v>0</v>
      </c>
      <c r="CZ13" s="141">
        <v>0.03849</v>
      </c>
    </row>
    <row r="14" spans="1:104" s="141" customFormat="1" ht="12.75">
      <c r="A14" s="99">
        <v>6</v>
      </c>
      <c r="B14" s="63"/>
      <c r="C14" s="64" t="s">
        <v>68</v>
      </c>
      <c r="D14" s="142" t="s">
        <v>45</v>
      </c>
      <c r="E14" s="143">
        <v>1</v>
      </c>
      <c r="F14" s="143"/>
      <c r="G14" s="144"/>
      <c r="O14" s="141">
        <v>2</v>
      </c>
      <c r="AA14" s="141">
        <v>12</v>
      </c>
      <c r="AB14" s="141">
        <v>0</v>
      </c>
      <c r="AC14" s="141">
        <v>6</v>
      </c>
      <c r="AZ14" s="141">
        <v>2</v>
      </c>
      <c r="BA14" s="141">
        <f t="shared" si="0"/>
        <v>0</v>
      </c>
      <c r="BB14" s="141">
        <f t="shared" si="1"/>
        <v>0</v>
      </c>
      <c r="BC14" s="141">
        <f t="shared" si="2"/>
        <v>0</v>
      </c>
      <c r="BD14" s="141">
        <f t="shared" si="3"/>
        <v>0</v>
      </c>
      <c r="BE14" s="141">
        <f t="shared" si="4"/>
        <v>0</v>
      </c>
      <c r="CZ14" s="141">
        <v>0.00658</v>
      </c>
    </row>
    <row r="15" spans="1:7" s="141" customFormat="1" ht="12.75">
      <c r="A15" s="99">
        <v>7</v>
      </c>
      <c r="B15" s="63"/>
      <c r="C15" s="145" t="s">
        <v>84</v>
      </c>
      <c r="D15" s="146" t="s">
        <v>45</v>
      </c>
      <c r="E15" s="143">
        <v>1</v>
      </c>
      <c r="F15" s="143"/>
      <c r="G15" s="144"/>
    </row>
    <row r="16" spans="1:7" s="141" customFormat="1" ht="15" customHeight="1">
      <c r="A16" s="99">
        <v>8</v>
      </c>
      <c r="B16" s="63"/>
      <c r="C16" s="64" t="s">
        <v>69</v>
      </c>
      <c r="D16" s="142" t="s">
        <v>45</v>
      </c>
      <c r="E16" s="143">
        <v>1</v>
      </c>
      <c r="F16" s="143"/>
      <c r="G16" s="144"/>
    </row>
    <row r="17" spans="1:7" s="141" customFormat="1" ht="15" customHeight="1">
      <c r="A17" s="99">
        <v>9</v>
      </c>
      <c r="B17" s="63"/>
      <c r="C17" s="64" t="s">
        <v>75</v>
      </c>
      <c r="D17" s="147" t="s">
        <v>45</v>
      </c>
      <c r="E17" s="143">
        <v>1</v>
      </c>
      <c r="F17" s="143"/>
      <c r="G17" s="144"/>
    </row>
    <row r="18" spans="1:7" s="141" customFormat="1" ht="15" customHeight="1">
      <c r="A18" s="99">
        <v>10</v>
      </c>
      <c r="B18" s="63"/>
      <c r="C18" s="64" t="s">
        <v>70</v>
      </c>
      <c r="D18" s="147" t="s">
        <v>45</v>
      </c>
      <c r="E18" s="143">
        <v>1</v>
      </c>
      <c r="F18" s="143"/>
      <c r="G18" s="144"/>
    </row>
    <row r="19" spans="1:7" s="141" customFormat="1" ht="15" customHeight="1">
      <c r="A19" s="99">
        <v>11</v>
      </c>
      <c r="B19" s="63"/>
      <c r="C19" s="64" t="s">
        <v>74</v>
      </c>
      <c r="D19" s="142" t="s">
        <v>45</v>
      </c>
      <c r="E19" s="143">
        <v>1</v>
      </c>
      <c r="F19" s="143"/>
      <c r="G19" s="144"/>
    </row>
    <row r="20" spans="1:7" s="141" customFormat="1" ht="15" customHeight="1">
      <c r="A20" s="99">
        <v>12</v>
      </c>
      <c r="B20" s="63"/>
      <c r="C20" s="64" t="s">
        <v>71</v>
      </c>
      <c r="D20" s="142" t="s">
        <v>45</v>
      </c>
      <c r="E20" s="143">
        <v>1</v>
      </c>
      <c r="F20" s="143"/>
      <c r="G20" s="144"/>
    </row>
    <row r="21" spans="1:7" s="141" customFormat="1" ht="15" customHeight="1">
      <c r="A21" s="99">
        <v>13</v>
      </c>
      <c r="B21" s="63"/>
      <c r="C21" s="64" t="s">
        <v>72</v>
      </c>
      <c r="D21" s="142" t="s">
        <v>45</v>
      </c>
      <c r="E21" s="143">
        <v>1</v>
      </c>
      <c r="F21" s="143"/>
      <c r="G21" s="144"/>
    </row>
    <row r="22" spans="1:7" s="141" customFormat="1" ht="15" customHeight="1">
      <c r="A22" s="99">
        <v>14</v>
      </c>
      <c r="B22" s="63"/>
      <c r="C22" s="64" t="s">
        <v>73</v>
      </c>
      <c r="D22" s="142" t="s">
        <v>45</v>
      </c>
      <c r="E22" s="143">
        <v>2</v>
      </c>
      <c r="F22" s="143"/>
      <c r="G22" s="144"/>
    </row>
    <row r="23" spans="1:7" s="141" customFormat="1" ht="15" customHeight="1">
      <c r="A23" s="99">
        <v>15</v>
      </c>
      <c r="B23" s="63"/>
      <c r="C23" s="64" t="s">
        <v>78</v>
      </c>
      <c r="D23" s="142" t="s">
        <v>47</v>
      </c>
      <c r="E23" s="143">
        <v>1</v>
      </c>
      <c r="F23" s="143"/>
      <c r="G23" s="144"/>
    </row>
    <row r="24" spans="1:104" s="141" customFormat="1" ht="12.75">
      <c r="A24" s="99">
        <v>16</v>
      </c>
      <c r="B24" s="63"/>
      <c r="C24" s="64" t="s">
        <v>48</v>
      </c>
      <c r="D24" s="142" t="s">
        <v>47</v>
      </c>
      <c r="E24" s="143">
        <v>1</v>
      </c>
      <c r="F24" s="143"/>
      <c r="G24" s="144"/>
      <c r="O24" s="141">
        <v>2</v>
      </c>
      <c r="AA24" s="141">
        <v>12</v>
      </c>
      <c r="AB24" s="141">
        <v>0</v>
      </c>
      <c r="AC24" s="141">
        <v>7</v>
      </c>
      <c r="AZ24" s="141">
        <v>2</v>
      </c>
      <c r="BA24" s="141">
        <f>IF(AZ24=1,G24,0)</f>
        <v>0</v>
      </c>
      <c r="BB24" s="141">
        <f>IF(AZ24=2,G24,0)</f>
        <v>0</v>
      </c>
      <c r="BC24" s="141">
        <f>IF(AZ24=3,G24,0)</f>
        <v>0</v>
      </c>
      <c r="BD24" s="141">
        <f>IF(AZ24=4,G24,0)</f>
        <v>0</v>
      </c>
      <c r="BE24" s="141">
        <f>IF(AZ24=5,G24,0)</f>
        <v>0</v>
      </c>
      <c r="CZ24" s="141">
        <v>0</v>
      </c>
    </row>
    <row r="25" spans="1:57" ht="12.75">
      <c r="A25" s="101"/>
      <c r="B25" s="68" t="s">
        <v>46</v>
      </c>
      <c r="C25" s="69" t="str">
        <f>CONCATENATE(B8," ",C8)</f>
        <v> Strojovny + Solární systém</v>
      </c>
      <c r="D25" s="67"/>
      <c r="E25" s="70"/>
      <c r="F25" s="70"/>
      <c r="G25" s="102">
        <f>SUM(G8:G24)</f>
        <v>0</v>
      </c>
      <c r="O25" s="62">
        <v>4</v>
      </c>
      <c r="BA25" s="71">
        <f>SUM(BA8:BA24)</f>
        <v>0</v>
      </c>
      <c r="BB25" s="71">
        <f>SUM(BB8:BB24)</f>
        <v>0</v>
      </c>
      <c r="BC25" s="71">
        <f>SUM(BC8:BC24)</f>
        <v>0</v>
      </c>
      <c r="BD25" s="71">
        <f>SUM(BD8:BD24)</f>
        <v>0</v>
      </c>
      <c r="BE25" s="71">
        <f>SUM(BE8:BE24)</f>
        <v>0</v>
      </c>
    </row>
    <row r="26" spans="1:15" ht="12.75">
      <c r="A26" s="97" t="s">
        <v>44</v>
      </c>
      <c r="B26" s="57"/>
      <c r="C26" s="58" t="s">
        <v>49</v>
      </c>
      <c r="D26" s="59"/>
      <c r="E26" s="60"/>
      <c r="F26" s="60"/>
      <c r="G26" s="98"/>
      <c r="H26" s="61"/>
      <c r="I26" s="61"/>
      <c r="O26" s="62">
        <v>1</v>
      </c>
    </row>
    <row r="27" spans="1:104" ht="12.75">
      <c r="A27" s="99">
        <v>17</v>
      </c>
      <c r="B27" s="63"/>
      <c r="C27" s="140" t="s">
        <v>80</v>
      </c>
      <c r="D27" s="65" t="s">
        <v>50</v>
      </c>
      <c r="E27" s="66">
        <v>65</v>
      </c>
      <c r="F27" s="66"/>
      <c r="G27" s="100"/>
      <c r="O27" s="62">
        <v>2</v>
      </c>
      <c r="AA27" s="49">
        <v>12</v>
      </c>
      <c r="AB27" s="49">
        <v>0</v>
      </c>
      <c r="AC27" s="49">
        <v>8</v>
      </c>
      <c r="AZ27" s="49">
        <v>2</v>
      </c>
      <c r="BA27" s="49">
        <f>IF(AZ27=1,G27,0)</f>
        <v>0</v>
      </c>
      <c r="BB27" s="49">
        <f>IF(AZ27=2,G27,0)</f>
        <v>0</v>
      </c>
      <c r="BC27" s="49">
        <f>IF(AZ27=3,G27,0)</f>
        <v>0</v>
      </c>
      <c r="BD27" s="49">
        <f>IF(AZ27=4,G27,0)</f>
        <v>0</v>
      </c>
      <c r="BE27" s="49">
        <f>IF(AZ27=5,G27,0)</f>
        <v>0</v>
      </c>
      <c r="CZ27" s="49">
        <v>0.00705</v>
      </c>
    </row>
    <row r="28" spans="1:104" ht="12.75">
      <c r="A28" s="99">
        <v>18</v>
      </c>
      <c r="B28" s="63"/>
      <c r="C28" s="140" t="s">
        <v>81</v>
      </c>
      <c r="D28" s="65" t="s">
        <v>50</v>
      </c>
      <c r="E28" s="66">
        <v>65</v>
      </c>
      <c r="F28" s="66"/>
      <c r="G28" s="100"/>
      <c r="O28" s="62">
        <v>2</v>
      </c>
      <c r="AA28" s="49">
        <v>12</v>
      </c>
      <c r="AB28" s="49">
        <v>0</v>
      </c>
      <c r="AC28" s="49">
        <v>9</v>
      </c>
      <c r="AZ28" s="49">
        <v>2</v>
      </c>
      <c r="BA28" s="49">
        <f>IF(AZ28=1,G28,0)</f>
        <v>0</v>
      </c>
      <c r="BB28" s="49">
        <f>IF(AZ28=2,G28,0)</f>
        <v>0</v>
      </c>
      <c r="BC28" s="49">
        <f>IF(AZ28=3,G28,0)</f>
        <v>0</v>
      </c>
      <c r="BD28" s="49">
        <f>IF(AZ28=4,G28,0)</f>
        <v>0</v>
      </c>
      <c r="BE28" s="49">
        <f>IF(AZ28=5,G28,0)</f>
        <v>0</v>
      </c>
      <c r="CZ28" s="49">
        <v>0.00604</v>
      </c>
    </row>
    <row r="29" spans="1:15" ht="12.75">
      <c r="A29" s="99">
        <v>19</v>
      </c>
      <c r="B29" s="63"/>
      <c r="C29" s="64" t="s">
        <v>63</v>
      </c>
      <c r="D29" s="65" t="s">
        <v>50</v>
      </c>
      <c r="E29" s="66">
        <v>65</v>
      </c>
      <c r="F29" s="66"/>
      <c r="G29" s="100"/>
      <c r="O29" s="62"/>
    </row>
    <row r="30" spans="1:15" ht="12.75">
      <c r="A30" s="99">
        <v>20</v>
      </c>
      <c r="B30" s="63"/>
      <c r="C30" s="140" t="s">
        <v>79</v>
      </c>
      <c r="D30" s="65" t="s">
        <v>47</v>
      </c>
      <c r="E30" s="66">
        <v>1</v>
      </c>
      <c r="F30" s="66"/>
      <c r="G30" s="100"/>
      <c r="O30" s="62"/>
    </row>
    <row r="31" spans="1:15" ht="12.75">
      <c r="A31" s="99">
        <v>21</v>
      </c>
      <c r="B31" s="63"/>
      <c r="C31" s="139" t="s">
        <v>83</v>
      </c>
      <c r="D31" s="65" t="s">
        <v>60</v>
      </c>
      <c r="E31" s="66">
        <v>40</v>
      </c>
      <c r="F31" s="66"/>
      <c r="G31" s="100"/>
      <c r="O31" s="62"/>
    </row>
    <row r="32" spans="1:15" ht="12.75">
      <c r="A32" s="99">
        <v>22</v>
      </c>
      <c r="B32" s="63"/>
      <c r="C32" s="64" t="s">
        <v>85</v>
      </c>
      <c r="D32" s="65" t="s">
        <v>50</v>
      </c>
      <c r="E32" s="66">
        <v>20</v>
      </c>
      <c r="F32" s="66"/>
      <c r="G32" s="100"/>
      <c r="O32" s="62"/>
    </row>
    <row r="33" spans="1:15" ht="22.5">
      <c r="A33" s="99">
        <v>23</v>
      </c>
      <c r="B33" s="63"/>
      <c r="C33" s="64" t="s">
        <v>86</v>
      </c>
      <c r="D33" s="65" t="s">
        <v>50</v>
      </c>
      <c r="E33" s="66">
        <v>20</v>
      </c>
      <c r="F33" s="66"/>
      <c r="G33" s="100"/>
      <c r="O33" s="62"/>
    </row>
    <row r="34" spans="1:15" ht="22.5">
      <c r="A34" s="99">
        <v>24</v>
      </c>
      <c r="B34" s="63"/>
      <c r="C34" s="64" t="s">
        <v>87</v>
      </c>
      <c r="D34" s="65" t="s">
        <v>47</v>
      </c>
      <c r="E34" s="66">
        <v>1</v>
      </c>
      <c r="F34" s="66"/>
      <c r="G34" s="100"/>
      <c r="O34" s="62"/>
    </row>
    <row r="35" spans="1:15" ht="12.75">
      <c r="A35" s="99">
        <v>25</v>
      </c>
      <c r="B35" s="63"/>
      <c r="C35" s="64" t="s">
        <v>51</v>
      </c>
      <c r="D35" s="65" t="s">
        <v>47</v>
      </c>
      <c r="E35" s="66">
        <v>1</v>
      </c>
      <c r="F35" s="66"/>
      <c r="G35" s="100"/>
      <c r="O35" s="62"/>
    </row>
    <row r="36" spans="1:57" ht="12.75">
      <c r="A36" s="101"/>
      <c r="B36" s="68" t="s">
        <v>46</v>
      </c>
      <c r="C36" s="69" t="str">
        <f>CONCATENATE(B26," ",C26)</f>
        <v> Rozvod potrubí</v>
      </c>
      <c r="D36" s="67"/>
      <c r="E36" s="70"/>
      <c r="F36" s="70"/>
      <c r="G36" s="102">
        <f>SUM(G26:G34)</f>
        <v>0</v>
      </c>
      <c r="O36" s="62">
        <v>4</v>
      </c>
      <c r="BA36" s="71">
        <f>SUM(BA26:BA31)</f>
        <v>0</v>
      </c>
      <c r="BB36" s="71">
        <f>SUM(BB26:BB31)</f>
        <v>0</v>
      </c>
      <c r="BC36" s="71">
        <f>SUM(BC26:BC31)</f>
        <v>0</v>
      </c>
      <c r="BD36" s="71">
        <f>SUM(BD26:BD31)</f>
        <v>0</v>
      </c>
      <c r="BE36" s="71">
        <f>SUM(BE26:BE31)</f>
        <v>0</v>
      </c>
    </row>
    <row r="37" spans="1:15" ht="12.75">
      <c r="A37" s="97" t="s">
        <v>44</v>
      </c>
      <c r="B37" s="57"/>
      <c r="C37" s="58" t="s">
        <v>52</v>
      </c>
      <c r="D37" s="59"/>
      <c r="E37" s="60"/>
      <c r="F37" s="60"/>
      <c r="G37" s="98"/>
      <c r="H37" s="61"/>
      <c r="I37" s="61"/>
      <c r="O37" s="62">
        <v>1</v>
      </c>
    </row>
    <row r="38" spans="1:104" ht="12.75">
      <c r="A38" s="99">
        <v>26</v>
      </c>
      <c r="B38" s="63"/>
      <c r="C38" s="64" t="s">
        <v>88</v>
      </c>
      <c r="D38" s="65" t="s">
        <v>45</v>
      </c>
      <c r="E38" s="66">
        <v>9</v>
      </c>
      <c r="F38" s="66"/>
      <c r="G38" s="100"/>
      <c r="O38" s="62">
        <v>2</v>
      </c>
      <c r="AA38" s="49">
        <v>12</v>
      </c>
      <c r="AB38" s="49">
        <v>0</v>
      </c>
      <c r="AC38" s="49">
        <v>11</v>
      </c>
      <c r="AZ38" s="49">
        <v>2</v>
      </c>
      <c r="BA38" s="49">
        <f>IF(AZ38=1,G38,0)</f>
        <v>0</v>
      </c>
      <c r="BB38" s="49">
        <f>IF(AZ38=2,G38,0)</f>
        <v>0</v>
      </c>
      <c r="BC38" s="49">
        <f>IF(AZ38=3,G38,0)</f>
        <v>0</v>
      </c>
      <c r="BD38" s="49">
        <f>IF(AZ38=4,G38,0)</f>
        <v>0</v>
      </c>
      <c r="BE38" s="49">
        <f>IF(AZ38=5,G38,0)</f>
        <v>0</v>
      </c>
      <c r="CZ38" s="49">
        <v>3E-05</v>
      </c>
    </row>
    <row r="39" spans="1:15" ht="12.75">
      <c r="A39" s="99">
        <v>27</v>
      </c>
      <c r="B39" s="63" t="s">
        <v>3</v>
      </c>
      <c r="C39" s="64" t="s">
        <v>89</v>
      </c>
      <c r="D39" s="65" t="s">
        <v>45</v>
      </c>
      <c r="E39" s="66">
        <v>3</v>
      </c>
      <c r="F39" s="66"/>
      <c r="G39" s="100"/>
      <c r="O39" s="62"/>
    </row>
    <row r="40" spans="1:15" ht="12.75">
      <c r="A40" s="99">
        <v>28</v>
      </c>
      <c r="B40" s="63"/>
      <c r="C40" s="64" t="s">
        <v>101</v>
      </c>
      <c r="D40" s="65" t="s">
        <v>45</v>
      </c>
      <c r="E40" s="66">
        <v>3</v>
      </c>
      <c r="F40" s="66"/>
      <c r="G40" s="100"/>
      <c r="O40" s="62"/>
    </row>
    <row r="41" spans="1:15" ht="12.75">
      <c r="A41" s="99">
        <v>29</v>
      </c>
      <c r="B41" s="63"/>
      <c r="C41" s="64" t="s">
        <v>90</v>
      </c>
      <c r="D41" s="65" t="s">
        <v>45</v>
      </c>
      <c r="E41" s="66">
        <v>3</v>
      </c>
      <c r="F41" s="66"/>
      <c r="G41" s="100"/>
      <c r="O41" s="62"/>
    </row>
    <row r="42" spans="1:104" ht="12.75">
      <c r="A42" s="99">
        <v>30</v>
      </c>
      <c r="B42" s="63"/>
      <c r="C42" s="64" t="s">
        <v>91</v>
      </c>
      <c r="D42" s="65" t="s">
        <v>45</v>
      </c>
      <c r="E42" s="66">
        <v>1</v>
      </c>
      <c r="F42" s="66"/>
      <c r="G42" s="100"/>
      <c r="O42" s="62">
        <v>2</v>
      </c>
      <c r="AA42" s="49">
        <v>12</v>
      </c>
      <c r="AB42" s="49">
        <v>0</v>
      </c>
      <c r="AC42" s="49">
        <v>13</v>
      </c>
      <c r="AZ42" s="49">
        <v>2</v>
      </c>
      <c r="BA42" s="49">
        <f>IF(AZ42=1,G42,0)</f>
        <v>0</v>
      </c>
      <c r="BB42" s="49">
        <f>IF(AZ42=2,G42,0)</f>
        <v>0</v>
      </c>
      <c r="BC42" s="49">
        <f>IF(AZ42=3,G42,0)</f>
        <v>0</v>
      </c>
      <c r="BD42" s="49">
        <f>IF(AZ42=4,G42,0)</f>
        <v>0</v>
      </c>
      <c r="BE42" s="49">
        <f>IF(AZ42=5,G42,0)</f>
        <v>0</v>
      </c>
      <c r="CZ42" s="49">
        <v>4E-05</v>
      </c>
    </row>
    <row r="43" spans="1:15" ht="12.75">
      <c r="A43" s="99">
        <v>31</v>
      </c>
      <c r="B43" s="63"/>
      <c r="C43" s="64" t="s">
        <v>92</v>
      </c>
      <c r="D43" s="65" t="s">
        <v>45</v>
      </c>
      <c r="E43" s="66">
        <v>1</v>
      </c>
      <c r="F43" s="66"/>
      <c r="G43" s="100"/>
      <c r="O43" s="62"/>
    </row>
    <row r="44" spans="1:15" ht="12.75">
      <c r="A44" s="99">
        <v>32</v>
      </c>
      <c r="B44" s="63"/>
      <c r="C44" s="64" t="s">
        <v>97</v>
      </c>
      <c r="D44" s="65" t="s">
        <v>45</v>
      </c>
      <c r="E44" s="66">
        <v>1</v>
      </c>
      <c r="F44" s="66"/>
      <c r="G44" s="100"/>
      <c r="O44" s="62"/>
    </row>
    <row r="45" spans="1:15" ht="12.75">
      <c r="A45" s="99">
        <v>33</v>
      </c>
      <c r="B45" s="63"/>
      <c r="C45" s="64" t="s">
        <v>98</v>
      </c>
      <c r="D45" s="65" t="s">
        <v>45</v>
      </c>
      <c r="E45" s="66">
        <v>1</v>
      </c>
      <c r="F45" s="66"/>
      <c r="G45" s="100"/>
      <c r="O45" s="62"/>
    </row>
    <row r="46" spans="1:15" ht="12.75">
      <c r="A46" s="99">
        <v>34</v>
      </c>
      <c r="B46" s="63"/>
      <c r="C46" s="64" t="s">
        <v>93</v>
      </c>
      <c r="D46" s="65" t="s">
        <v>45</v>
      </c>
      <c r="E46" s="66">
        <v>4</v>
      </c>
      <c r="F46" s="66"/>
      <c r="G46" s="100"/>
      <c r="O46" s="62"/>
    </row>
    <row r="47" spans="1:15" ht="12.75">
      <c r="A47" s="99">
        <v>35</v>
      </c>
      <c r="B47" s="63"/>
      <c r="C47" s="64" t="s">
        <v>94</v>
      </c>
      <c r="D47" s="65" t="s">
        <v>45</v>
      </c>
      <c r="E47" s="66">
        <v>4</v>
      </c>
      <c r="F47" s="66"/>
      <c r="G47" s="100"/>
      <c r="O47" s="62"/>
    </row>
    <row r="48" spans="1:15" ht="12.75">
      <c r="A48" s="99">
        <v>36</v>
      </c>
      <c r="B48" s="63"/>
      <c r="C48" s="64" t="s">
        <v>59</v>
      </c>
      <c r="D48" s="65" t="s">
        <v>45</v>
      </c>
      <c r="E48" s="66">
        <v>1</v>
      </c>
      <c r="F48" s="66"/>
      <c r="G48" s="100"/>
      <c r="O48" s="62"/>
    </row>
    <row r="49" spans="1:15" ht="12.75">
      <c r="A49" s="99">
        <v>37</v>
      </c>
      <c r="B49" s="63"/>
      <c r="C49" s="64" t="s">
        <v>95</v>
      </c>
      <c r="D49" s="65" t="s">
        <v>45</v>
      </c>
      <c r="E49" s="66">
        <v>2</v>
      </c>
      <c r="F49" s="66"/>
      <c r="G49" s="100"/>
      <c r="O49" s="62"/>
    </row>
    <row r="50" spans="1:15" ht="12.75">
      <c r="A50" s="99">
        <v>38</v>
      </c>
      <c r="B50" s="63"/>
      <c r="C50" s="64" t="s">
        <v>96</v>
      </c>
      <c r="D50" s="65" t="s">
        <v>45</v>
      </c>
      <c r="E50" s="66">
        <v>1</v>
      </c>
      <c r="F50" s="66"/>
      <c r="G50" s="100"/>
      <c r="O50" s="62"/>
    </row>
    <row r="51" spans="1:15" ht="12.75">
      <c r="A51" s="99">
        <v>39</v>
      </c>
      <c r="B51" s="63"/>
      <c r="C51" s="64" t="s">
        <v>53</v>
      </c>
      <c r="D51" s="65" t="s">
        <v>45</v>
      </c>
      <c r="E51" s="66">
        <v>6</v>
      </c>
      <c r="F51" s="66"/>
      <c r="G51" s="100"/>
      <c r="O51" s="62"/>
    </row>
    <row r="52" spans="1:104" ht="12.75">
      <c r="A52" s="99">
        <v>40</v>
      </c>
      <c r="B52" s="63"/>
      <c r="C52" s="139" t="s">
        <v>76</v>
      </c>
      <c r="D52" s="65" t="s">
        <v>45</v>
      </c>
      <c r="E52" s="66">
        <v>1</v>
      </c>
      <c r="F52" s="66"/>
      <c r="G52" s="100"/>
      <c r="O52" s="62">
        <v>2</v>
      </c>
      <c r="AA52" s="49">
        <v>12</v>
      </c>
      <c r="AB52" s="49">
        <v>0</v>
      </c>
      <c r="AC52" s="49">
        <v>14</v>
      </c>
      <c r="AZ52" s="49">
        <v>2</v>
      </c>
      <c r="BA52" s="49">
        <f>IF(AZ52=1,G52,0)</f>
        <v>0</v>
      </c>
      <c r="BB52" s="49">
        <f>IF(AZ52=2,G52,0)</f>
        <v>0</v>
      </c>
      <c r="BC52" s="49">
        <f>IF(AZ52=3,G52,0)</f>
        <v>0</v>
      </c>
      <c r="BD52" s="49">
        <f>IF(AZ52=4,G52,0)</f>
        <v>0</v>
      </c>
      <c r="BE52" s="49">
        <f>IF(AZ52=5,G52,0)</f>
        <v>0</v>
      </c>
      <c r="CZ52" s="49">
        <v>0.00065</v>
      </c>
    </row>
    <row r="53" spans="1:104" ht="12.75">
      <c r="A53" s="99">
        <v>41</v>
      </c>
      <c r="B53" s="63"/>
      <c r="C53" s="139" t="s">
        <v>77</v>
      </c>
      <c r="D53" s="65" t="s">
        <v>45</v>
      </c>
      <c r="E53" s="66">
        <v>1</v>
      </c>
      <c r="F53" s="66"/>
      <c r="G53" s="100"/>
      <c r="O53" s="62">
        <v>2</v>
      </c>
      <c r="AA53" s="49">
        <v>12</v>
      </c>
      <c r="AB53" s="49">
        <v>0</v>
      </c>
      <c r="AC53" s="49">
        <v>17</v>
      </c>
      <c r="AZ53" s="49">
        <v>2</v>
      </c>
      <c r="BA53" s="49">
        <f>IF(AZ53=1,G53,0)</f>
        <v>0</v>
      </c>
      <c r="BB53" s="49">
        <f>IF(AZ53=2,G53,0)</f>
        <v>0</v>
      </c>
      <c r="BC53" s="49">
        <f>IF(AZ53=3,G53,0)</f>
        <v>0</v>
      </c>
      <c r="BD53" s="49">
        <f>IF(AZ53=4,G53,0)</f>
        <v>0</v>
      </c>
      <c r="BE53" s="49">
        <f>IF(AZ53=5,G53,0)</f>
        <v>0</v>
      </c>
      <c r="CZ53" s="49">
        <v>0.00049</v>
      </c>
    </row>
    <row r="54" spans="1:15" ht="12.75">
      <c r="A54" s="99">
        <v>42</v>
      </c>
      <c r="B54" s="63"/>
      <c r="C54" s="139" t="s">
        <v>99</v>
      </c>
      <c r="D54" s="65" t="s">
        <v>45</v>
      </c>
      <c r="E54" s="66">
        <v>1</v>
      </c>
      <c r="F54" s="66"/>
      <c r="G54" s="100"/>
      <c r="O54" s="62"/>
    </row>
    <row r="55" spans="1:15" ht="12.75">
      <c r="A55" s="99">
        <v>43</v>
      </c>
      <c r="B55" s="63"/>
      <c r="C55" s="139" t="s">
        <v>100</v>
      </c>
      <c r="D55" s="65" t="s">
        <v>45</v>
      </c>
      <c r="E55" s="66">
        <v>1</v>
      </c>
      <c r="F55" s="66"/>
      <c r="G55" s="100"/>
      <c r="O55" s="62"/>
    </row>
    <row r="56" spans="1:104" ht="12.75">
      <c r="A56" s="99">
        <v>44</v>
      </c>
      <c r="B56" s="63"/>
      <c r="C56" s="64" t="s">
        <v>61</v>
      </c>
      <c r="D56" s="65" t="s">
        <v>47</v>
      </c>
      <c r="E56" s="66">
        <v>1</v>
      </c>
      <c r="F56" s="66"/>
      <c r="G56" s="100"/>
      <c r="O56" s="62">
        <v>2</v>
      </c>
      <c r="AA56" s="49">
        <v>12</v>
      </c>
      <c r="AB56" s="49">
        <v>0</v>
      </c>
      <c r="AC56" s="49">
        <v>22</v>
      </c>
      <c r="AZ56" s="49">
        <v>2</v>
      </c>
      <c r="BA56" s="49">
        <f>IF(AZ56=1,G59,0)</f>
        <v>0</v>
      </c>
      <c r="BB56" s="49">
        <f>IF(AZ56=2,G59,0)</f>
        <v>0</v>
      </c>
      <c r="BC56" s="49">
        <f>IF(AZ56=3,G59,0)</f>
        <v>0</v>
      </c>
      <c r="BD56" s="49">
        <f>IF(AZ56=4,G59,0)</f>
        <v>0</v>
      </c>
      <c r="BE56" s="49">
        <f>IF(AZ56=5,G59,0)</f>
        <v>0</v>
      </c>
      <c r="CZ56" s="49">
        <v>0</v>
      </c>
    </row>
    <row r="57" spans="1:104" ht="12.75">
      <c r="A57" s="99">
        <v>45</v>
      </c>
      <c r="B57" s="63"/>
      <c r="C57" s="64" t="s">
        <v>102</v>
      </c>
      <c r="D57" s="65" t="s">
        <v>47</v>
      </c>
      <c r="E57" s="66">
        <v>1</v>
      </c>
      <c r="F57" s="66"/>
      <c r="G57" s="100"/>
      <c r="O57" s="62">
        <v>2</v>
      </c>
      <c r="AA57" s="49">
        <v>12</v>
      </c>
      <c r="AB57" s="49">
        <v>0</v>
      </c>
      <c r="AC57" s="49">
        <v>23</v>
      </c>
      <c r="AZ57" s="49">
        <v>2</v>
      </c>
      <c r="BA57" s="49">
        <f>IF(AZ57=1,G57,0)</f>
        <v>0</v>
      </c>
      <c r="BB57" s="49">
        <f>IF(AZ57=2,G57,0)</f>
        <v>0</v>
      </c>
      <c r="BC57" s="49">
        <f>IF(AZ57=3,G57,0)</f>
        <v>0</v>
      </c>
      <c r="BD57" s="49">
        <f>IF(AZ57=4,G57,0)</f>
        <v>0</v>
      </c>
      <c r="BE57" s="49">
        <f>IF(AZ57=5,G57,0)</f>
        <v>0</v>
      </c>
      <c r="CZ57" s="49">
        <v>0</v>
      </c>
    </row>
    <row r="58" spans="1:15" ht="12.75">
      <c r="A58" s="99">
        <v>46</v>
      </c>
      <c r="B58" s="63"/>
      <c r="C58" s="64" t="s">
        <v>103</v>
      </c>
      <c r="D58" s="65" t="s">
        <v>47</v>
      </c>
      <c r="E58" s="66">
        <v>1</v>
      </c>
      <c r="F58" s="66"/>
      <c r="G58" s="100"/>
      <c r="O58" s="62"/>
    </row>
    <row r="59" spans="1:104" ht="12.75">
      <c r="A59" s="99">
        <v>47</v>
      </c>
      <c r="B59" s="63"/>
      <c r="C59" s="64" t="s">
        <v>54</v>
      </c>
      <c r="D59" s="65" t="s">
        <v>47</v>
      </c>
      <c r="E59" s="66">
        <v>1</v>
      </c>
      <c r="F59" s="66"/>
      <c r="G59" s="100">
        <f>E59*F59</f>
        <v>0</v>
      </c>
      <c r="O59" s="62">
        <v>2</v>
      </c>
      <c r="AA59" s="49">
        <v>12</v>
      </c>
      <c r="AB59" s="49">
        <v>0</v>
      </c>
      <c r="AC59" s="49">
        <v>24</v>
      </c>
      <c r="AZ59" s="49">
        <v>2</v>
      </c>
      <c r="BA59" s="49">
        <f>IF(AZ59=1,#REF!,0)</f>
        <v>0</v>
      </c>
      <c r="BB59" s="49" t="e">
        <f>IF(AZ59=2,#REF!,0)</f>
        <v>#REF!</v>
      </c>
      <c r="BC59" s="49">
        <f>IF(AZ59=3,#REF!,0)</f>
        <v>0</v>
      </c>
      <c r="BD59" s="49">
        <f>IF(AZ59=4,#REF!,0)</f>
        <v>0</v>
      </c>
      <c r="BE59" s="49">
        <f>IF(AZ59=5,#REF!,0)</f>
        <v>0</v>
      </c>
      <c r="CZ59" s="49">
        <v>0</v>
      </c>
    </row>
    <row r="60" spans="1:57" ht="12.75">
      <c r="A60" s="101"/>
      <c r="B60" s="68" t="s">
        <v>46</v>
      </c>
      <c r="C60" s="69" t="str">
        <f>CONCATENATE(B37," ",C37)</f>
        <v> Armatury</v>
      </c>
      <c r="D60" s="67"/>
      <c r="E60" s="70"/>
      <c r="F60" s="70"/>
      <c r="G60" s="102">
        <f>SUM(G37:G59)</f>
        <v>0</v>
      </c>
      <c r="O60" s="62">
        <v>4</v>
      </c>
      <c r="BA60" s="71">
        <f>SUM(BA37:BA59)</f>
        <v>0</v>
      </c>
      <c r="BB60" s="71" t="e">
        <f>SUM(BB37:BB59)</f>
        <v>#REF!</v>
      </c>
      <c r="BC60" s="71">
        <f>SUM(BC37:BC59)</f>
        <v>0</v>
      </c>
      <c r="BD60" s="71">
        <f>SUM(BD37:BD59)</f>
        <v>0</v>
      </c>
      <c r="BE60" s="71">
        <f>SUM(BE37:BE59)</f>
        <v>0</v>
      </c>
    </row>
    <row r="61" spans="1:15" ht="12.75">
      <c r="A61" s="103" t="s">
        <v>44</v>
      </c>
      <c r="B61" s="80"/>
      <c r="C61" s="81" t="s">
        <v>106</v>
      </c>
      <c r="D61" s="138" t="s">
        <v>47</v>
      </c>
      <c r="E61" s="149">
        <v>1</v>
      </c>
      <c r="F61" s="82"/>
      <c r="G61" s="104"/>
      <c r="H61" s="61"/>
      <c r="I61" s="61"/>
      <c r="O61" s="62">
        <v>1</v>
      </c>
    </row>
    <row r="62" spans="1:15" ht="12.75">
      <c r="A62" s="148"/>
      <c r="B62" s="150" t="s">
        <v>46</v>
      </c>
      <c r="C62" s="151" t="s">
        <v>106</v>
      </c>
      <c r="D62" s="152"/>
      <c r="E62" s="149"/>
      <c r="F62" s="82"/>
      <c r="G62" s="104"/>
      <c r="H62" s="61"/>
      <c r="I62" s="61"/>
      <c r="O62" s="62"/>
    </row>
    <row r="63" spans="1:15" ht="12.75">
      <c r="A63" s="103" t="s">
        <v>44</v>
      </c>
      <c r="B63" s="156"/>
      <c r="C63" s="157" t="s">
        <v>108</v>
      </c>
      <c r="D63" s="158" t="s">
        <v>47</v>
      </c>
      <c r="E63" s="159">
        <v>1</v>
      </c>
      <c r="F63" s="82"/>
      <c r="G63" s="104"/>
      <c r="H63" s="61"/>
      <c r="I63" s="61"/>
      <c r="O63" s="62"/>
    </row>
    <row r="64" spans="1:7" ht="12.75">
      <c r="A64" s="160"/>
      <c r="B64" s="161" t="s">
        <v>46</v>
      </c>
      <c r="C64" s="162" t="s">
        <v>108</v>
      </c>
      <c r="D64" s="163"/>
      <c r="E64" s="164"/>
      <c r="F64" s="153"/>
      <c r="G64" s="104"/>
    </row>
    <row r="65" ht="12.75">
      <c r="E65" s="49"/>
    </row>
    <row r="66" ht="12.75">
      <c r="E66" s="49"/>
    </row>
    <row r="67" ht="12.75">
      <c r="E67" s="49"/>
    </row>
    <row r="68" ht="12.75">
      <c r="E68" s="49"/>
    </row>
    <row r="69" ht="12.75">
      <c r="E69" s="49"/>
    </row>
    <row r="70" ht="12.75">
      <c r="E70" s="49"/>
    </row>
    <row r="71" ht="12.75">
      <c r="E71" s="49"/>
    </row>
    <row r="72" ht="12.75">
      <c r="E72" s="49"/>
    </row>
    <row r="73" ht="12.75">
      <c r="E73" s="49"/>
    </row>
    <row r="74" ht="12.75">
      <c r="E74" s="49"/>
    </row>
    <row r="75" ht="12.75">
      <c r="E75" s="49"/>
    </row>
    <row r="76" ht="12.75">
      <c r="E76" s="49"/>
    </row>
    <row r="77" ht="12.75">
      <c r="E77" s="49"/>
    </row>
    <row r="78" ht="12.75">
      <c r="E78" s="49"/>
    </row>
    <row r="79" ht="12.75">
      <c r="E79" s="49"/>
    </row>
    <row r="80" ht="12.75">
      <c r="E80" s="49"/>
    </row>
    <row r="81" ht="12.75">
      <c r="E81" s="49"/>
    </row>
    <row r="82" ht="12.75">
      <c r="E82" s="49"/>
    </row>
    <row r="83" ht="12.75">
      <c r="E83" s="49"/>
    </row>
    <row r="84" ht="12.75">
      <c r="E84" s="49"/>
    </row>
    <row r="85" ht="12.75">
      <c r="E85" s="49"/>
    </row>
    <row r="86" spans="1:7" ht="12.75">
      <c r="A86" s="72"/>
      <c r="B86" s="72"/>
      <c r="C86" s="72"/>
      <c r="D86" s="72"/>
      <c r="E86" s="72"/>
      <c r="F86" s="72"/>
      <c r="G86" s="72"/>
    </row>
    <row r="87" spans="1:7" ht="12.75">
      <c r="A87" s="72"/>
      <c r="B87" s="72"/>
      <c r="C87" s="72"/>
      <c r="D87" s="72"/>
      <c r="E87" s="72"/>
      <c r="F87" s="72"/>
      <c r="G87" s="72"/>
    </row>
    <row r="88" spans="1:7" ht="12.75">
      <c r="A88" s="72"/>
      <c r="B88" s="72"/>
      <c r="C88" s="72"/>
      <c r="D88" s="72"/>
      <c r="E88" s="72"/>
      <c r="F88" s="72"/>
      <c r="G88" s="72"/>
    </row>
    <row r="89" spans="1:7" ht="12.75">
      <c r="A89" s="72"/>
      <c r="B89" s="72"/>
      <c r="C89" s="72"/>
      <c r="D89" s="72"/>
      <c r="E89" s="72"/>
      <c r="F89" s="72"/>
      <c r="G89" s="72"/>
    </row>
    <row r="90" ht="12.75">
      <c r="E90" s="49"/>
    </row>
    <row r="91" ht="12.75">
      <c r="E91" s="49"/>
    </row>
    <row r="92" ht="12.75">
      <c r="E92" s="49"/>
    </row>
    <row r="93" ht="12.75">
      <c r="E93" s="49"/>
    </row>
    <row r="94" ht="12.75">
      <c r="E94" s="49"/>
    </row>
    <row r="95" ht="12.75">
      <c r="E95" s="49"/>
    </row>
    <row r="96" ht="12.75">
      <c r="E96" s="49"/>
    </row>
    <row r="97" ht="12.75">
      <c r="E97" s="49"/>
    </row>
    <row r="98" ht="12.75">
      <c r="E98" s="49"/>
    </row>
    <row r="99" ht="12.75">
      <c r="E99" s="49"/>
    </row>
    <row r="100" ht="12.75">
      <c r="E100" s="49"/>
    </row>
    <row r="101" ht="12.75">
      <c r="E101" s="49"/>
    </row>
    <row r="102" ht="12.75">
      <c r="E102" s="49"/>
    </row>
    <row r="103" ht="12.75">
      <c r="E103" s="49"/>
    </row>
    <row r="104" ht="12.75">
      <c r="E104" s="49"/>
    </row>
    <row r="105" ht="12.75">
      <c r="E105" s="49"/>
    </row>
    <row r="106" ht="12.75">
      <c r="E106" s="49"/>
    </row>
    <row r="107" ht="12.75">
      <c r="E107" s="49"/>
    </row>
    <row r="108" ht="12.75">
      <c r="E108" s="49"/>
    </row>
    <row r="109" ht="12.75">
      <c r="E109" s="49"/>
    </row>
    <row r="110" ht="12.75">
      <c r="E110" s="49"/>
    </row>
    <row r="111" ht="12.75">
      <c r="E111" s="49"/>
    </row>
    <row r="112" ht="12.75">
      <c r="E112" s="49"/>
    </row>
    <row r="113" ht="12.75">
      <c r="E113" s="49"/>
    </row>
    <row r="114" ht="12.75">
      <c r="E114" s="49"/>
    </row>
    <row r="115" ht="12.75">
      <c r="E115" s="49"/>
    </row>
    <row r="116" ht="12.75">
      <c r="E116" s="49"/>
    </row>
    <row r="117" ht="12.75">
      <c r="E117" s="49"/>
    </row>
    <row r="118" ht="12.75">
      <c r="E118" s="49"/>
    </row>
    <row r="119" ht="12.75">
      <c r="E119" s="49"/>
    </row>
    <row r="120" ht="12.75">
      <c r="E120" s="49"/>
    </row>
    <row r="121" spans="1:2" ht="12.75">
      <c r="A121" s="73"/>
      <c r="B121" s="73"/>
    </row>
    <row r="122" spans="1:7" ht="12.75">
      <c r="A122" s="72"/>
      <c r="B122" s="72"/>
      <c r="C122" s="75"/>
      <c r="D122" s="75"/>
      <c r="E122" s="76"/>
      <c r="F122" s="75"/>
      <c r="G122" s="77"/>
    </row>
    <row r="123" spans="1:7" ht="12.75">
      <c r="A123" s="78"/>
      <c r="B123" s="78"/>
      <c r="C123" s="72"/>
      <c r="D123" s="72"/>
      <c r="E123" s="79"/>
      <c r="F123" s="72"/>
      <c r="G123" s="72"/>
    </row>
    <row r="124" spans="1:7" ht="12.75">
      <c r="A124" s="72"/>
      <c r="B124" s="72"/>
      <c r="C124" s="72"/>
      <c r="D124" s="72"/>
      <c r="E124" s="79"/>
      <c r="F124" s="72"/>
      <c r="G124" s="72"/>
    </row>
    <row r="125" spans="1:7" ht="12.75">
      <c r="A125" s="72"/>
      <c r="B125" s="72"/>
      <c r="C125" s="72"/>
      <c r="D125" s="72"/>
      <c r="E125" s="79"/>
      <c r="F125" s="72"/>
      <c r="G125" s="72"/>
    </row>
    <row r="126" spans="1:7" ht="12.75">
      <c r="A126" s="72"/>
      <c r="B126" s="72"/>
      <c r="C126" s="72"/>
      <c r="D126" s="72"/>
      <c r="E126" s="79"/>
      <c r="F126" s="72"/>
      <c r="G126" s="72"/>
    </row>
    <row r="127" spans="1:7" ht="12.75">
      <c r="A127" s="72"/>
      <c r="B127" s="72"/>
      <c r="C127" s="72"/>
      <c r="D127" s="72"/>
      <c r="E127" s="79"/>
      <c r="F127" s="72"/>
      <c r="G127" s="72"/>
    </row>
    <row r="128" spans="1:7" ht="12.75">
      <c r="A128" s="72"/>
      <c r="B128" s="72"/>
      <c r="C128" s="72"/>
      <c r="D128" s="72"/>
      <c r="E128" s="79"/>
      <c r="F128" s="72"/>
      <c r="G128" s="72"/>
    </row>
    <row r="129" spans="1:7" ht="12.75">
      <c r="A129" s="72"/>
      <c r="B129" s="72"/>
      <c r="C129" s="72"/>
      <c r="D129" s="72"/>
      <c r="E129" s="79"/>
      <c r="F129" s="72"/>
      <c r="G129" s="72"/>
    </row>
    <row r="130" spans="1:7" ht="12.75">
      <c r="A130" s="72"/>
      <c r="B130" s="72"/>
      <c r="C130" s="72"/>
      <c r="D130" s="72"/>
      <c r="E130" s="79"/>
      <c r="F130" s="72"/>
      <c r="G130" s="72"/>
    </row>
    <row r="131" spans="1:7" ht="12.75">
      <c r="A131" s="72"/>
      <c r="B131" s="72"/>
      <c r="C131" s="72"/>
      <c r="D131" s="72"/>
      <c r="E131" s="79"/>
      <c r="F131" s="72"/>
      <c r="G131" s="72"/>
    </row>
    <row r="132" spans="1:7" ht="12.75">
      <c r="A132" s="72"/>
      <c r="B132" s="72"/>
      <c r="C132" s="72"/>
      <c r="D132" s="72"/>
      <c r="E132" s="79"/>
      <c r="F132" s="72"/>
      <c r="G132" s="72"/>
    </row>
    <row r="133" spans="1:7" ht="12.75">
      <c r="A133" s="72"/>
      <c r="B133" s="72"/>
      <c r="C133" s="72"/>
      <c r="D133" s="72"/>
      <c r="E133" s="79"/>
      <c r="F133" s="72"/>
      <c r="G133" s="72"/>
    </row>
    <row r="134" spans="1:7" ht="12.75">
      <c r="A134" s="72"/>
      <c r="B134" s="72"/>
      <c r="C134" s="72"/>
      <c r="D134" s="72"/>
      <c r="E134" s="79"/>
      <c r="F134" s="72"/>
      <c r="G134" s="72"/>
    </row>
    <row r="135" spans="1:7" ht="12.75">
      <c r="A135" s="72"/>
      <c r="B135" s="72"/>
      <c r="C135" s="72"/>
      <c r="D135" s="72"/>
      <c r="E135" s="79"/>
      <c r="F135" s="72"/>
      <c r="G135" s="72"/>
    </row>
  </sheetData>
  <sheetProtection/>
  <mergeCells count="4">
    <mergeCell ref="A2:G2"/>
    <mergeCell ref="A4:B4"/>
    <mergeCell ref="A5:B5"/>
    <mergeCell ref="E5:G5"/>
  </mergeCells>
  <printOptions/>
  <pageMargins left="0.5905511811023623" right="0.3937007874015748" top="0.1968503937007874" bottom="0.1968503937007874" header="0" footer="0.1968503937007874"/>
  <pageSetup horizontalDpi="300" verticalDpi="300" orientation="portrait" paperSize="9" scale="84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Mara</dc:creator>
  <cp:keywords/>
  <dc:description/>
  <cp:lastModifiedBy>Pavel Paseka</cp:lastModifiedBy>
  <cp:lastPrinted>2014-09-03T11:10:30Z</cp:lastPrinted>
  <dcterms:created xsi:type="dcterms:W3CDTF">2012-05-10T14:18:22Z</dcterms:created>
  <dcterms:modified xsi:type="dcterms:W3CDTF">2014-09-03T11:11:03Z</dcterms:modified>
  <cp:category/>
  <cp:version/>
  <cp:contentType/>
  <cp:contentStatus/>
</cp:coreProperties>
</file>